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Projekce DST\02_Archiv\Archiv 2021\J20 L50 21  -  BKOM P_R Voronez 2\PD\2025\DUR_DSP\EDIT\Rozpočet\"/>
    </mc:Choice>
  </mc:AlternateContent>
  <bookViews>
    <workbookView xWindow="0" yWindow="0" windowWidth="0" windowHeight="0"/>
  </bookViews>
  <sheets>
    <sheet name="Rekapitulace stavby" sheetId="1" r:id="rId1"/>
    <sheet name="SO 411.1 - Výkopové práce" sheetId="2" r:id="rId2"/>
    <sheet name="SO 411.2 - Technologie zá..." sheetId="3" r:id="rId3"/>
    <sheet name="SO 411.3 - Stavební úpravy" sheetId="4" r:id="rId4"/>
    <sheet name="SO 411.4 - Kamerový dohled" sheetId="5" r:id="rId5"/>
    <sheet name="SO 411.5 - Svislé a vodor..." sheetId="6" r:id="rId6"/>
    <sheet name="SO 412.1 - Výkopové práce" sheetId="7" r:id="rId7"/>
    <sheet name="SO 412.2 - Technologie zá..." sheetId="8" r:id="rId8"/>
    <sheet name="SO 412.3 - Kamerový dohled" sheetId="9" r:id="rId9"/>
    <sheet name="OST - Centrální vzdálený ..." sheetId="10" r:id="rId10"/>
    <sheet name="Pokyny pro vyplnění" sheetId="11" r:id="rId11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'SO 411.1 - Výkopové práce'!$C$93:$K$435</definedName>
    <definedName name="_xlnm.Print_Area" localSheetId="1">'SO 411.1 - Výkopové práce'!$C$4:$J$41,'SO 411.1 - Výkopové práce'!$C$47:$J$73,'SO 411.1 - Výkopové práce'!$C$79:$K$435</definedName>
    <definedName name="_xlnm.Print_Titles" localSheetId="1">'SO 411.1 - Výkopové práce'!$93:$93</definedName>
    <definedName name="_xlnm._FilterDatabase" localSheetId="2" hidden="1">'SO 411.2 - Technologie zá...'!$C$90:$K$283</definedName>
    <definedName name="_xlnm.Print_Area" localSheetId="2">'SO 411.2 - Technologie zá...'!$C$4:$J$41,'SO 411.2 - Technologie zá...'!$C$47:$J$70,'SO 411.2 - Technologie zá...'!$C$76:$K$283</definedName>
    <definedName name="_xlnm.Print_Titles" localSheetId="2">'SO 411.2 - Technologie zá...'!$90:$90</definedName>
    <definedName name="_xlnm._FilterDatabase" localSheetId="3" hidden="1">'SO 411.3 - Stavební úpravy'!$C$94:$K$389</definedName>
    <definedName name="_xlnm.Print_Area" localSheetId="3">'SO 411.3 - Stavební úpravy'!$C$4:$J$41,'SO 411.3 - Stavební úpravy'!$C$47:$J$74,'SO 411.3 - Stavební úpravy'!$C$80:$K$389</definedName>
    <definedName name="_xlnm.Print_Titles" localSheetId="3">'SO 411.3 - Stavební úpravy'!$94:$94</definedName>
    <definedName name="_xlnm._FilterDatabase" localSheetId="4" hidden="1">'SO 411.4 - Kamerový dohled'!$C$86:$K$120</definedName>
    <definedName name="_xlnm.Print_Area" localSheetId="4">'SO 411.4 - Kamerový dohled'!$C$4:$J$41,'SO 411.4 - Kamerový dohled'!$C$47:$J$66,'SO 411.4 - Kamerový dohled'!$C$72:$K$120</definedName>
    <definedName name="_xlnm.Print_Titles" localSheetId="4">'SO 411.4 - Kamerový dohled'!$86:$86</definedName>
    <definedName name="_xlnm._FilterDatabase" localSheetId="5" hidden="1">'SO 411.5 - Svislé a vodor...'!$C$86:$K$177</definedName>
    <definedName name="_xlnm.Print_Area" localSheetId="5">'SO 411.5 - Svislé a vodor...'!$C$4:$J$41,'SO 411.5 - Svislé a vodor...'!$C$47:$J$66,'SO 411.5 - Svislé a vodor...'!$C$72:$K$177</definedName>
    <definedName name="_xlnm.Print_Titles" localSheetId="5">'SO 411.5 - Svislé a vodor...'!$86:$86</definedName>
    <definedName name="_xlnm._FilterDatabase" localSheetId="6" hidden="1">'SO 412.1 - Výkopové práce'!$C$92:$K$329</definedName>
    <definedName name="_xlnm.Print_Area" localSheetId="6">'SO 412.1 - Výkopové práce'!$C$4:$J$41,'SO 412.1 - Výkopové práce'!$C$47:$J$72,'SO 412.1 - Výkopové práce'!$C$78:$K$329</definedName>
    <definedName name="_xlnm.Print_Titles" localSheetId="6">'SO 412.1 - Výkopové práce'!$92:$92</definedName>
    <definedName name="_xlnm._FilterDatabase" localSheetId="7" hidden="1">'SO 412.2 - Technologie zá...'!$C$90:$K$303</definedName>
    <definedName name="_xlnm.Print_Area" localSheetId="7">'SO 412.2 - Technologie zá...'!$C$4:$J$41,'SO 412.2 - Technologie zá...'!$C$47:$J$70,'SO 412.2 - Technologie zá...'!$C$76:$K$303</definedName>
    <definedName name="_xlnm.Print_Titles" localSheetId="7">'SO 412.2 - Technologie zá...'!$90:$90</definedName>
    <definedName name="_xlnm._FilterDatabase" localSheetId="8" hidden="1">'SO 412.3 - Kamerový dohled'!$C$86:$K$120</definedName>
    <definedName name="_xlnm.Print_Area" localSheetId="8">'SO 412.3 - Kamerový dohled'!$C$4:$J$41,'SO 412.3 - Kamerový dohled'!$C$47:$J$66,'SO 412.3 - Kamerový dohled'!$C$72:$K$120</definedName>
    <definedName name="_xlnm.Print_Titles" localSheetId="8">'SO 412.3 - Kamerový dohled'!$86:$86</definedName>
    <definedName name="_xlnm._FilterDatabase" localSheetId="9" hidden="1">'OST - Centrální vzdálený ...'!$C$80:$K$124</definedName>
    <definedName name="_xlnm.Print_Area" localSheetId="9">'OST - Centrální vzdálený ...'!$C$4:$J$39,'OST - Centrální vzdálený ...'!$C$45:$J$62,'OST - Centrální vzdálený ...'!$C$68:$K$124</definedName>
    <definedName name="_xlnm.Print_Titles" localSheetId="9">'OST - Centrální vzdálený ...'!$80:$80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5"/>
  <c i="10" r="J35"/>
  <c i="1" r="AX65"/>
  <c i="10" r="BI119"/>
  <c r="BH119"/>
  <c r="BG119"/>
  <c r="BF119"/>
  <c r="T119"/>
  <c r="R119"/>
  <c r="P119"/>
  <c r="BI113"/>
  <c r="BH113"/>
  <c r="BG113"/>
  <c r="BF113"/>
  <c r="T113"/>
  <c r="R113"/>
  <c r="P113"/>
  <c r="BI105"/>
  <c r="BH105"/>
  <c r="BG105"/>
  <c r="BF105"/>
  <c r="T105"/>
  <c r="R105"/>
  <c r="P105"/>
  <c r="BI98"/>
  <c r="BH98"/>
  <c r="BG98"/>
  <c r="BF98"/>
  <c r="T98"/>
  <c r="R98"/>
  <c r="P98"/>
  <c r="BI93"/>
  <c r="BH93"/>
  <c r="BG93"/>
  <c r="BF93"/>
  <c r="T93"/>
  <c r="R93"/>
  <c r="P93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9" r="J39"/>
  <c r="J38"/>
  <c i="1" r="AY64"/>
  <c i="9" r="J37"/>
  <c i="1" r="AX64"/>
  <c i="9" r="BI115"/>
  <c r="BH115"/>
  <c r="BG115"/>
  <c r="BF115"/>
  <c r="T115"/>
  <c r="R115"/>
  <c r="P115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81"/>
  <c r="E7"/>
  <c r="E75"/>
  <c i="8" r="J39"/>
  <c r="J38"/>
  <c i="1" r="AY63"/>
  <c i="8" r="J37"/>
  <c i="1" r="AX63"/>
  <c i="8" r="BI297"/>
  <c r="BH297"/>
  <c r="BG297"/>
  <c r="BF297"/>
  <c r="T297"/>
  <c r="R297"/>
  <c r="P297"/>
  <c r="BI291"/>
  <c r="BH291"/>
  <c r="BG291"/>
  <c r="BF291"/>
  <c r="T291"/>
  <c r="R291"/>
  <c r="P291"/>
  <c r="BI284"/>
  <c r="BH284"/>
  <c r="BG284"/>
  <c r="BF284"/>
  <c r="T284"/>
  <c r="T277"/>
  <c r="R284"/>
  <c r="R277"/>
  <c r="P284"/>
  <c r="P277"/>
  <c r="BI278"/>
  <c r="BH278"/>
  <c r="BG278"/>
  <c r="BF278"/>
  <c r="T278"/>
  <c r="R278"/>
  <c r="P278"/>
  <c r="BI255"/>
  <c r="BH255"/>
  <c r="BG255"/>
  <c r="BF255"/>
  <c r="T255"/>
  <c r="R255"/>
  <c r="P255"/>
  <c r="BI235"/>
  <c r="BH235"/>
  <c r="BG235"/>
  <c r="BF235"/>
  <c r="T235"/>
  <c r="R235"/>
  <c r="P235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4"/>
  <c r="BH194"/>
  <c r="BG194"/>
  <c r="BF194"/>
  <c r="T194"/>
  <c r="R194"/>
  <c r="P194"/>
  <c r="BI187"/>
  <c r="BH187"/>
  <c r="BG187"/>
  <c r="BF187"/>
  <c r="T187"/>
  <c r="R187"/>
  <c r="P187"/>
  <c r="BI182"/>
  <c r="BH182"/>
  <c r="BG182"/>
  <c r="BF182"/>
  <c r="T182"/>
  <c r="R182"/>
  <c r="P182"/>
  <c r="BI176"/>
  <c r="BH176"/>
  <c r="BG176"/>
  <c r="BF176"/>
  <c r="T176"/>
  <c r="R176"/>
  <c r="P176"/>
  <c r="BI165"/>
  <c r="BH165"/>
  <c r="BG165"/>
  <c r="BF165"/>
  <c r="T165"/>
  <c r="R165"/>
  <c r="P165"/>
  <c r="BI159"/>
  <c r="BH159"/>
  <c r="BG159"/>
  <c r="BF159"/>
  <c r="T159"/>
  <c r="R159"/>
  <c r="P159"/>
  <c r="BI151"/>
  <c r="BH151"/>
  <c r="BG151"/>
  <c r="BF151"/>
  <c r="T151"/>
  <c r="R151"/>
  <c r="P151"/>
  <c r="BI145"/>
  <c r="BH145"/>
  <c r="BG145"/>
  <c r="BF145"/>
  <c r="T145"/>
  <c r="R145"/>
  <c r="P145"/>
  <c r="BI138"/>
  <c r="BH138"/>
  <c r="BG138"/>
  <c r="BF138"/>
  <c r="T138"/>
  <c r="R138"/>
  <c r="P138"/>
  <c r="BI132"/>
  <c r="BH132"/>
  <c r="BG132"/>
  <c r="BF132"/>
  <c r="T132"/>
  <c r="R132"/>
  <c r="P132"/>
  <c r="BI125"/>
  <c r="BH125"/>
  <c r="BG125"/>
  <c r="BF125"/>
  <c r="T125"/>
  <c r="R125"/>
  <c r="P125"/>
  <c r="BI119"/>
  <c r="BH119"/>
  <c r="BG119"/>
  <c r="BF119"/>
  <c r="T119"/>
  <c r="R119"/>
  <c r="P119"/>
  <c r="BI113"/>
  <c r="BH113"/>
  <c r="BG113"/>
  <c r="BF113"/>
  <c r="T113"/>
  <c r="R113"/>
  <c r="P113"/>
  <c r="BI107"/>
  <c r="BH107"/>
  <c r="BG107"/>
  <c r="BF107"/>
  <c r="T107"/>
  <c r="R107"/>
  <c r="P107"/>
  <c r="BI100"/>
  <c r="BH100"/>
  <c r="BG100"/>
  <c r="BF100"/>
  <c r="T100"/>
  <c r="R100"/>
  <c r="P100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7" r="J39"/>
  <c r="J38"/>
  <c i="1" r="AY62"/>
  <c i="7" r="J37"/>
  <c i="1" r="AX62"/>
  <c i="7" r="BI323"/>
  <c r="BH323"/>
  <c r="BG323"/>
  <c r="BF323"/>
  <c r="T323"/>
  <c r="T322"/>
  <c r="R323"/>
  <c r="R322"/>
  <c r="P323"/>
  <c r="P322"/>
  <c r="BI315"/>
  <c r="BH315"/>
  <c r="BG315"/>
  <c r="BF315"/>
  <c r="T315"/>
  <c r="R315"/>
  <c r="P315"/>
  <c r="BI309"/>
  <c r="BH309"/>
  <c r="BG309"/>
  <c r="BF309"/>
  <c r="T309"/>
  <c r="R309"/>
  <c r="P309"/>
  <c r="BI302"/>
  <c r="BH302"/>
  <c r="BG302"/>
  <c r="BF302"/>
  <c r="T302"/>
  <c r="R302"/>
  <c r="P302"/>
  <c r="BI296"/>
  <c r="BH296"/>
  <c r="BG296"/>
  <c r="BF296"/>
  <c r="T296"/>
  <c r="R296"/>
  <c r="P296"/>
  <c r="BI289"/>
  <c r="BH289"/>
  <c r="BG289"/>
  <c r="BF289"/>
  <c r="T289"/>
  <c r="T288"/>
  <c r="R289"/>
  <c r="R288"/>
  <c r="P289"/>
  <c r="P288"/>
  <c r="BI282"/>
  <c r="BH282"/>
  <c r="BG282"/>
  <c r="BF282"/>
  <c r="T282"/>
  <c r="R282"/>
  <c r="P282"/>
  <c r="BI277"/>
  <c r="BH277"/>
  <c r="BG277"/>
  <c r="BF277"/>
  <c r="T277"/>
  <c r="R277"/>
  <c r="P277"/>
  <c r="BI268"/>
  <c r="BH268"/>
  <c r="BG268"/>
  <c r="BF268"/>
  <c r="T268"/>
  <c r="R268"/>
  <c r="P268"/>
  <c r="BI259"/>
  <c r="BH259"/>
  <c r="BG259"/>
  <c r="BF259"/>
  <c r="T259"/>
  <c r="R259"/>
  <c r="P259"/>
  <c r="BI254"/>
  <c r="BH254"/>
  <c r="BG254"/>
  <c r="BF254"/>
  <c r="T254"/>
  <c r="R254"/>
  <c r="P254"/>
  <c r="BI248"/>
  <c r="BH248"/>
  <c r="BG248"/>
  <c r="BF248"/>
  <c r="T248"/>
  <c r="R248"/>
  <c r="P248"/>
  <c r="BI240"/>
  <c r="BH240"/>
  <c r="BG240"/>
  <c r="BF240"/>
  <c r="T240"/>
  <c r="R240"/>
  <c r="P240"/>
  <c r="BI231"/>
  <c r="BH231"/>
  <c r="BG231"/>
  <c r="BF231"/>
  <c r="T231"/>
  <c r="R231"/>
  <c r="P231"/>
  <c r="BI223"/>
  <c r="BH223"/>
  <c r="BG223"/>
  <c r="BF223"/>
  <c r="T223"/>
  <c r="R223"/>
  <c r="P223"/>
  <c r="BI214"/>
  <c r="BH214"/>
  <c r="BG214"/>
  <c r="BF214"/>
  <c r="T214"/>
  <c r="R214"/>
  <c r="P214"/>
  <c r="BI205"/>
  <c r="BH205"/>
  <c r="BG205"/>
  <c r="BF205"/>
  <c r="T205"/>
  <c r="R205"/>
  <c r="P205"/>
  <c r="BI196"/>
  <c r="BH196"/>
  <c r="BG196"/>
  <c r="BF196"/>
  <c r="T196"/>
  <c r="R196"/>
  <c r="P196"/>
  <c r="BI187"/>
  <c r="BH187"/>
  <c r="BG187"/>
  <c r="BF187"/>
  <c r="T187"/>
  <c r="R187"/>
  <c r="P187"/>
  <c r="BI181"/>
  <c r="BH181"/>
  <c r="BG181"/>
  <c r="BF181"/>
  <c r="T181"/>
  <c r="R181"/>
  <c r="P181"/>
  <c r="BI174"/>
  <c r="BH174"/>
  <c r="BG174"/>
  <c r="BF174"/>
  <c r="T174"/>
  <c r="R174"/>
  <c r="P174"/>
  <c r="BI168"/>
  <c r="BH168"/>
  <c r="BG168"/>
  <c r="BF168"/>
  <c r="T168"/>
  <c r="R168"/>
  <c r="P168"/>
  <c r="BI162"/>
  <c r="BH162"/>
  <c r="BG162"/>
  <c r="BF162"/>
  <c r="T162"/>
  <c r="R162"/>
  <c r="P162"/>
  <c r="BI152"/>
  <c r="BH152"/>
  <c r="BG152"/>
  <c r="BF152"/>
  <c r="T152"/>
  <c r="R152"/>
  <c r="P152"/>
  <c r="BI143"/>
  <c r="BH143"/>
  <c r="BG143"/>
  <c r="BF143"/>
  <c r="T143"/>
  <c r="R143"/>
  <c r="P143"/>
  <c r="BI137"/>
  <c r="BH137"/>
  <c r="BG137"/>
  <c r="BF137"/>
  <c r="T137"/>
  <c r="R137"/>
  <c r="P137"/>
  <c r="BI131"/>
  <c r="BH131"/>
  <c r="BG131"/>
  <c r="BF131"/>
  <c r="T131"/>
  <c r="R131"/>
  <c r="P131"/>
  <c r="BI122"/>
  <c r="BH122"/>
  <c r="BG122"/>
  <c r="BF122"/>
  <c r="T122"/>
  <c r="R122"/>
  <c r="P122"/>
  <c r="BI116"/>
  <c r="BH116"/>
  <c r="BG116"/>
  <c r="BF116"/>
  <c r="T116"/>
  <c r="R116"/>
  <c r="P116"/>
  <c r="BI110"/>
  <c r="BH110"/>
  <c r="BG110"/>
  <c r="BF110"/>
  <c r="T110"/>
  <c r="R110"/>
  <c r="P110"/>
  <c r="BI102"/>
  <c r="BH102"/>
  <c r="BG102"/>
  <c r="BF102"/>
  <c r="T102"/>
  <c r="T95"/>
  <c r="T94"/>
  <c r="R102"/>
  <c r="R95"/>
  <c r="R94"/>
  <c r="P102"/>
  <c r="P95"/>
  <c r="P94"/>
  <c r="BI96"/>
  <c r="BH96"/>
  <c r="BG96"/>
  <c r="BF96"/>
  <c r="T96"/>
  <c r="R96"/>
  <c r="P96"/>
  <c r="J90"/>
  <c r="J89"/>
  <c r="F89"/>
  <c r="F87"/>
  <c r="E85"/>
  <c r="J59"/>
  <c r="J58"/>
  <c r="F58"/>
  <c r="F56"/>
  <c r="E54"/>
  <c r="J20"/>
  <c r="E20"/>
  <c r="F59"/>
  <c r="J19"/>
  <c r="J14"/>
  <c r="J56"/>
  <c r="E7"/>
  <c r="E50"/>
  <c i="6" r="J39"/>
  <c r="J38"/>
  <c i="1" r="AY60"/>
  <c i="6" r="J37"/>
  <c i="1" r="AX60"/>
  <c i="6" r="BI172"/>
  <c r="BH172"/>
  <c r="BG172"/>
  <c r="BF172"/>
  <c r="T172"/>
  <c r="R172"/>
  <c r="P172"/>
  <c r="BI166"/>
  <c r="BH166"/>
  <c r="BG166"/>
  <c r="BF166"/>
  <c r="T166"/>
  <c r="R166"/>
  <c r="P166"/>
  <c r="BI160"/>
  <c r="BH160"/>
  <c r="BG160"/>
  <c r="BF160"/>
  <c r="T160"/>
  <c r="R160"/>
  <c r="P160"/>
  <c r="BI154"/>
  <c r="BH154"/>
  <c r="BG154"/>
  <c r="BF154"/>
  <c r="T154"/>
  <c r="R154"/>
  <c r="P154"/>
  <c r="BI140"/>
  <c r="BH140"/>
  <c r="BG140"/>
  <c r="BF140"/>
  <c r="T140"/>
  <c r="R140"/>
  <c r="P140"/>
  <c r="BI127"/>
  <c r="BH127"/>
  <c r="BG127"/>
  <c r="BF127"/>
  <c r="T127"/>
  <c r="R127"/>
  <c r="P127"/>
  <c r="BI122"/>
  <c r="BH122"/>
  <c r="BG122"/>
  <c r="BF122"/>
  <c r="T122"/>
  <c r="R122"/>
  <c r="P122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59"/>
  <c r="J19"/>
  <c r="J14"/>
  <c r="J56"/>
  <c r="E7"/>
  <c r="E50"/>
  <c i="5" r="J39"/>
  <c r="J38"/>
  <c i="1" r="AY59"/>
  <c i="5" r="J37"/>
  <c i="1" r="AX59"/>
  <c i="5" r="BI115"/>
  <c r="BH115"/>
  <c r="BG115"/>
  <c r="BF115"/>
  <c r="T115"/>
  <c r="R115"/>
  <c r="P115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50"/>
  <c i="4" r="J39"/>
  <c r="J38"/>
  <c i="1" r="AY58"/>
  <c i="4" r="J37"/>
  <c i="1" r="AX58"/>
  <c i="4" r="BI383"/>
  <c r="BH383"/>
  <c r="BG383"/>
  <c r="BF383"/>
  <c r="T383"/>
  <c r="T382"/>
  <c r="R383"/>
  <c r="R382"/>
  <c r="P383"/>
  <c r="P382"/>
  <c r="BI376"/>
  <c r="BH376"/>
  <c r="BG376"/>
  <c r="BF376"/>
  <c r="T376"/>
  <c r="R376"/>
  <c r="P376"/>
  <c r="BI369"/>
  <c r="BH369"/>
  <c r="BG369"/>
  <c r="BF369"/>
  <c r="T369"/>
  <c r="R369"/>
  <c r="P369"/>
  <c r="BI363"/>
  <c r="BH363"/>
  <c r="BG363"/>
  <c r="BF363"/>
  <c r="T363"/>
  <c r="R363"/>
  <c r="P363"/>
  <c r="BI356"/>
  <c r="BH356"/>
  <c r="BG356"/>
  <c r="BF356"/>
  <c r="T356"/>
  <c r="T355"/>
  <c r="R356"/>
  <c r="R355"/>
  <c r="P356"/>
  <c r="P355"/>
  <c r="BI350"/>
  <c r="BH350"/>
  <c r="BG350"/>
  <c r="BF350"/>
  <c r="T350"/>
  <c r="R350"/>
  <c r="P350"/>
  <c r="BI338"/>
  <c r="BH338"/>
  <c r="BG338"/>
  <c r="BF338"/>
  <c r="T338"/>
  <c r="T337"/>
  <c r="R338"/>
  <c r="R337"/>
  <c r="P338"/>
  <c r="P337"/>
  <c r="BI331"/>
  <c r="BH331"/>
  <c r="BG331"/>
  <c r="BF331"/>
  <c r="T331"/>
  <c r="R331"/>
  <c r="P331"/>
  <c r="BI322"/>
  <c r="BH322"/>
  <c r="BG322"/>
  <c r="BF322"/>
  <c r="T322"/>
  <c r="R322"/>
  <c r="P322"/>
  <c r="BI313"/>
  <c r="BH313"/>
  <c r="BG313"/>
  <c r="BF313"/>
  <c r="T313"/>
  <c r="R313"/>
  <c r="P313"/>
  <c r="BI306"/>
  <c r="BH306"/>
  <c r="BG306"/>
  <c r="BF306"/>
  <c r="T306"/>
  <c r="R306"/>
  <c r="P306"/>
  <c r="BI300"/>
  <c r="BH300"/>
  <c r="BG300"/>
  <c r="BF300"/>
  <c r="T300"/>
  <c r="R300"/>
  <c r="P300"/>
  <c r="BI292"/>
  <c r="BH292"/>
  <c r="BG292"/>
  <c r="BF292"/>
  <c r="T292"/>
  <c r="R292"/>
  <c r="P292"/>
  <c r="BI286"/>
  <c r="BH286"/>
  <c r="BG286"/>
  <c r="BF286"/>
  <c r="T286"/>
  <c r="R286"/>
  <c r="P286"/>
  <c r="BI279"/>
  <c r="BH279"/>
  <c r="BG279"/>
  <c r="BF279"/>
  <c r="T279"/>
  <c r="R279"/>
  <c r="P279"/>
  <c r="BI270"/>
  <c r="BH270"/>
  <c r="BG270"/>
  <c r="BF270"/>
  <c r="T270"/>
  <c r="R270"/>
  <c r="P270"/>
  <c r="BI261"/>
  <c r="BH261"/>
  <c r="BG261"/>
  <c r="BF261"/>
  <c r="T261"/>
  <c r="R261"/>
  <c r="P261"/>
  <c r="BI252"/>
  <c r="BH252"/>
  <c r="BG252"/>
  <c r="BF252"/>
  <c r="T252"/>
  <c r="R252"/>
  <c r="P252"/>
  <c r="BI243"/>
  <c r="BH243"/>
  <c r="BG243"/>
  <c r="BF243"/>
  <c r="T243"/>
  <c r="R243"/>
  <c r="P243"/>
  <c r="BI232"/>
  <c r="BH232"/>
  <c r="BG232"/>
  <c r="BF232"/>
  <c r="T232"/>
  <c r="R232"/>
  <c r="P232"/>
  <c r="BI221"/>
  <c r="BH221"/>
  <c r="BG221"/>
  <c r="BF221"/>
  <c r="T221"/>
  <c r="R221"/>
  <c r="P221"/>
  <c r="BI213"/>
  <c r="BH213"/>
  <c r="BG213"/>
  <c r="BF213"/>
  <c r="T213"/>
  <c r="R213"/>
  <c r="P213"/>
  <c r="BI206"/>
  <c r="BH206"/>
  <c r="BG206"/>
  <c r="BF206"/>
  <c r="T206"/>
  <c r="R206"/>
  <c r="P206"/>
  <c r="BI200"/>
  <c r="BH200"/>
  <c r="BG200"/>
  <c r="BF200"/>
  <c r="T200"/>
  <c r="R200"/>
  <c r="P200"/>
  <c r="BI193"/>
  <c r="BH193"/>
  <c r="BG193"/>
  <c r="BF193"/>
  <c r="T193"/>
  <c r="R193"/>
  <c r="P193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3"/>
  <c r="BH163"/>
  <c r="BG163"/>
  <c r="BF163"/>
  <c r="T163"/>
  <c r="R163"/>
  <c r="P163"/>
  <c r="BI156"/>
  <c r="BH156"/>
  <c r="BG156"/>
  <c r="BF156"/>
  <c r="T156"/>
  <c r="R156"/>
  <c r="P156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5"/>
  <c r="BH125"/>
  <c r="BG125"/>
  <c r="BF125"/>
  <c r="T125"/>
  <c r="R125"/>
  <c r="P125"/>
  <c r="BI119"/>
  <c r="BH119"/>
  <c r="BG119"/>
  <c r="BF119"/>
  <c r="T119"/>
  <c r="R119"/>
  <c r="P119"/>
  <c r="BI110"/>
  <c r="BH110"/>
  <c r="BG110"/>
  <c r="BF110"/>
  <c r="T110"/>
  <c r="R110"/>
  <c r="P110"/>
  <c r="BI104"/>
  <c r="BH104"/>
  <c r="BG104"/>
  <c r="BF104"/>
  <c r="T104"/>
  <c r="R104"/>
  <c r="P104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59"/>
  <c r="J19"/>
  <c r="J14"/>
  <c r="J89"/>
  <c r="E7"/>
  <c r="E83"/>
  <c i="3" r="J39"/>
  <c r="J38"/>
  <c i="1" r="AY57"/>
  <c i="3" r="J37"/>
  <c i="1" r="AX57"/>
  <c i="3" r="BI277"/>
  <c r="BH277"/>
  <c r="BG277"/>
  <c r="BF277"/>
  <c r="T277"/>
  <c r="T270"/>
  <c r="R277"/>
  <c r="R270"/>
  <c r="P277"/>
  <c r="P270"/>
  <c r="BI271"/>
  <c r="BH271"/>
  <c r="BG271"/>
  <c r="BF271"/>
  <c r="T271"/>
  <c r="R271"/>
  <c r="P271"/>
  <c r="BI264"/>
  <c r="BH264"/>
  <c r="BG264"/>
  <c r="BF264"/>
  <c r="T264"/>
  <c r="R264"/>
  <c r="P264"/>
  <c r="BI258"/>
  <c r="BH258"/>
  <c r="BG258"/>
  <c r="BF258"/>
  <c r="T258"/>
  <c r="R258"/>
  <c r="P258"/>
  <c r="BI236"/>
  <c r="BH236"/>
  <c r="BG236"/>
  <c r="BF236"/>
  <c r="T236"/>
  <c r="R236"/>
  <c r="P236"/>
  <c r="BI216"/>
  <c r="BH216"/>
  <c r="BG216"/>
  <c r="BF216"/>
  <c r="T216"/>
  <c r="R216"/>
  <c r="P216"/>
  <c r="BI208"/>
  <c r="BH208"/>
  <c r="BG208"/>
  <c r="BF208"/>
  <c r="T208"/>
  <c r="R208"/>
  <c r="P208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1"/>
  <c r="BH161"/>
  <c r="BG161"/>
  <c r="BF161"/>
  <c r="T161"/>
  <c r="R161"/>
  <c r="P161"/>
  <c r="BI150"/>
  <c r="BH150"/>
  <c r="BG150"/>
  <c r="BF150"/>
  <c r="T150"/>
  <c r="R150"/>
  <c r="P150"/>
  <c r="BI145"/>
  <c r="BH145"/>
  <c r="BG145"/>
  <c r="BF145"/>
  <c r="T145"/>
  <c r="R145"/>
  <c r="P145"/>
  <c r="BI136"/>
  <c r="BH136"/>
  <c r="BG136"/>
  <c r="BF136"/>
  <c r="T136"/>
  <c r="R136"/>
  <c r="P136"/>
  <c r="BI129"/>
  <c r="BH129"/>
  <c r="BG129"/>
  <c r="BF129"/>
  <c r="T129"/>
  <c r="R129"/>
  <c r="P129"/>
  <c r="BI123"/>
  <c r="BH123"/>
  <c r="BG123"/>
  <c r="BF123"/>
  <c r="T123"/>
  <c r="R123"/>
  <c r="P123"/>
  <c r="BI117"/>
  <c r="BH117"/>
  <c r="BG117"/>
  <c r="BF117"/>
  <c r="T117"/>
  <c r="R117"/>
  <c r="P117"/>
  <c r="BI111"/>
  <c r="BH111"/>
  <c r="BG111"/>
  <c r="BF111"/>
  <c r="T111"/>
  <c r="R111"/>
  <c r="P111"/>
  <c r="BI106"/>
  <c r="BH106"/>
  <c r="BG106"/>
  <c r="BF106"/>
  <c r="T106"/>
  <c r="R106"/>
  <c r="P106"/>
  <c r="BI100"/>
  <c r="BH100"/>
  <c r="BG100"/>
  <c r="BF100"/>
  <c r="T100"/>
  <c r="R100"/>
  <c r="P100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59"/>
  <c r="J19"/>
  <c r="J14"/>
  <c r="J56"/>
  <c r="E7"/>
  <c r="E79"/>
  <c i="2" r="J39"/>
  <c r="J38"/>
  <c i="1" r="AY56"/>
  <c i="2" r="J37"/>
  <c i="1" r="AX56"/>
  <c i="2" r="BI429"/>
  <c r="BH429"/>
  <c r="BG429"/>
  <c r="BF429"/>
  <c r="T429"/>
  <c r="T428"/>
  <c r="R429"/>
  <c r="R428"/>
  <c r="P429"/>
  <c r="P428"/>
  <c r="BI421"/>
  <c r="BH421"/>
  <c r="BG421"/>
  <c r="BF421"/>
  <c r="T421"/>
  <c r="R421"/>
  <c r="P421"/>
  <c r="BI415"/>
  <c r="BH415"/>
  <c r="BG415"/>
  <c r="BF415"/>
  <c r="T415"/>
  <c r="R415"/>
  <c r="P415"/>
  <c r="BI408"/>
  <c r="BH408"/>
  <c r="BG408"/>
  <c r="BF408"/>
  <c r="T408"/>
  <c r="R408"/>
  <c r="P408"/>
  <c r="BI402"/>
  <c r="BH402"/>
  <c r="BG402"/>
  <c r="BF402"/>
  <c r="T402"/>
  <c r="R402"/>
  <c r="P402"/>
  <c r="BI395"/>
  <c r="BH395"/>
  <c r="BG395"/>
  <c r="BF395"/>
  <c r="T395"/>
  <c r="T394"/>
  <c r="R395"/>
  <c r="R394"/>
  <c r="P395"/>
  <c r="P394"/>
  <c r="BI391"/>
  <c r="BH391"/>
  <c r="BG391"/>
  <c r="BF391"/>
  <c r="T391"/>
  <c r="R391"/>
  <c r="P391"/>
  <c r="BI386"/>
  <c r="BH386"/>
  <c r="BG386"/>
  <c r="BF386"/>
  <c r="T386"/>
  <c r="R386"/>
  <c r="P386"/>
  <c r="BI379"/>
  <c r="BH379"/>
  <c r="BG379"/>
  <c r="BF379"/>
  <c r="T379"/>
  <c r="R379"/>
  <c r="P379"/>
  <c r="BI373"/>
  <c r="BH373"/>
  <c r="BG373"/>
  <c r="BF373"/>
  <c r="T373"/>
  <c r="R373"/>
  <c r="P373"/>
  <c r="BI368"/>
  <c r="BH368"/>
  <c r="BG368"/>
  <c r="BF368"/>
  <c r="T368"/>
  <c r="R368"/>
  <c r="P368"/>
  <c r="BI361"/>
  <c r="BH361"/>
  <c r="BG361"/>
  <c r="BF361"/>
  <c r="T361"/>
  <c r="R361"/>
  <c r="P361"/>
  <c r="BI355"/>
  <c r="BH355"/>
  <c r="BG355"/>
  <c r="BF355"/>
  <c r="T355"/>
  <c r="R355"/>
  <c r="P355"/>
  <c r="BI349"/>
  <c r="BH349"/>
  <c r="BG349"/>
  <c r="BF349"/>
  <c r="T349"/>
  <c r="R349"/>
  <c r="P349"/>
  <c r="BI344"/>
  <c r="BH344"/>
  <c r="BG344"/>
  <c r="BF344"/>
  <c r="T344"/>
  <c r="R344"/>
  <c r="P344"/>
  <c r="BI338"/>
  <c r="BH338"/>
  <c r="BG338"/>
  <c r="BF338"/>
  <c r="T338"/>
  <c r="R338"/>
  <c r="P338"/>
  <c r="BI333"/>
  <c r="BH333"/>
  <c r="BG333"/>
  <c r="BF333"/>
  <c r="T333"/>
  <c r="R333"/>
  <c r="P333"/>
  <c r="BI328"/>
  <c r="BH328"/>
  <c r="BG328"/>
  <c r="BF328"/>
  <c r="T328"/>
  <c r="R328"/>
  <c r="P328"/>
  <c r="BI322"/>
  <c r="BH322"/>
  <c r="BG322"/>
  <c r="BF322"/>
  <c r="T322"/>
  <c r="R322"/>
  <c r="P322"/>
  <c r="BI316"/>
  <c r="BH316"/>
  <c r="BG316"/>
  <c r="BF316"/>
  <c r="T316"/>
  <c r="R316"/>
  <c r="P316"/>
  <c r="BI308"/>
  <c r="BH308"/>
  <c r="BG308"/>
  <c r="BF308"/>
  <c r="T308"/>
  <c r="R308"/>
  <c r="P308"/>
  <c r="BI300"/>
  <c r="BH300"/>
  <c r="BG300"/>
  <c r="BF300"/>
  <c r="T300"/>
  <c r="R300"/>
  <c r="P300"/>
  <c r="BI291"/>
  <c r="BH291"/>
  <c r="BG291"/>
  <c r="BF291"/>
  <c r="T291"/>
  <c r="R291"/>
  <c r="P291"/>
  <c r="BI282"/>
  <c r="BH282"/>
  <c r="BG282"/>
  <c r="BF282"/>
  <c r="T282"/>
  <c r="R282"/>
  <c r="P282"/>
  <c r="BI273"/>
  <c r="BH273"/>
  <c r="BG273"/>
  <c r="BF273"/>
  <c r="T273"/>
  <c r="R273"/>
  <c r="P273"/>
  <c r="BI264"/>
  <c r="BH264"/>
  <c r="BG264"/>
  <c r="BF264"/>
  <c r="T264"/>
  <c r="R264"/>
  <c r="P264"/>
  <c r="BI257"/>
  <c r="BH257"/>
  <c r="BG257"/>
  <c r="BF257"/>
  <c r="T257"/>
  <c r="R257"/>
  <c r="P257"/>
  <c r="BI249"/>
  <c r="BH249"/>
  <c r="BG249"/>
  <c r="BF249"/>
  <c r="T249"/>
  <c r="R249"/>
  <c r="P249"/>
  <c r="BI243"/>
  <c r="BH243"/>
  <c r="BG243"/>
  <c r="BF243"/>
  <c r="T243"/>
  <c r="R243"/>
  <c r="P243"/>
  <c r="BI237"/>
  <c r="BH237"/>
  <c r="BG237"/>
  <c r="BF237"/>
  <c r="T237"/>
  <c r="R237"/>
  <c r="P237"/>
  <c r="BI227"/>
  <c r="BH227"/>
  <c r="BG227"/>
  <c r="BF227"/>
  <c r="T227"/>
  <c r="R227"/>
  <c r="P227"/>
  <c r="BI218"/>
  <c r="BH218"/>
  <c r="BG218"/>
  <c r="BF218"/>
  <c r="T218"/>
  <c r="R218"/>
  <c r="P218"/>
  <c r="BI212"/>
  <c r="BH212"/>
  <c r="BG212"/>
  <c r="BF212"/>
  <c r="T212"/>
  <c r="R212"/>
  <c r="P212"/>
  <c r="BI206"/>
  <c r="BH206"/>
  <c r="BG206"/>
  <c r="BF206"/>
  <c r="T206"/>
  <c r="R206"/>
  <c r="P206"/>
  <c r="BI201"/>
  <c r="BH201"/>
  <c r="BG201"/>
  <c r="BF201"/>
  <c r="T201"/>
  <c r="R201"/>
  <c r="P201"/>
  <c r="BI195"/>
  <c r="BH195"/>
  <c r="BG195"/>
  <c r="BF195"/>
  <c r="T195"/>
  <c r="R195"/>
  <c r="P195"/>
  <c r="BI190"/>
  <c r="BH190"/>
  <c r="BG190"/>
  <c r="BF190"/>
  <c r="T190"/>
  <c r="R190"/>
  <c r="P190"/>
  <c r="BI184"/>
  <c r="BH184"/>
  <c r="BG184"/>
  <c r="BF184"/>
  <c r="T184"/>
  <c r="R184"/>
  <c r="P184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4"/>
  <c r="BH154"/>
  <c r="BG154"/>
  <c r="BF154"/>
  <c r="T154"/>
  <c r="R154"/>
  <c r="P154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BI117"/>
  <c r="BH117"/>
  <c r="BG117"/>
  <c r="BF117"/>
  <c r="T117"/>
  <c r="R117"/>
  <c r="P117"/>
  <c r="BI111"/>
  <c r="BH111"/>
  <c r="BG111"/>
  <c r="BF111"/>
  <c r="T111"/>
  <c r="R111"/>
  <c r="P111"/>
  <c r="BI103"/>
  <c r="BH103"/>
  <c r="BG103"/>
  <c r="BF103"/>
  <c r="T103"/>
  <c r="R103"/>
  <c r="P103"/>
  <c r="BI97"/>
  <c r="BH97"/>
  <c r="BG97"/>
  <c r="BF97"/>
  <c r="T97"/>
  <c r="R97"/>
  <c r="P97"/>
  <c r="J91"/>
  <c r="J90"/>
  <c r="F90"/>
  <c r="F88"/>
  <c r="E86"/>
  <c r="J59"/>
  <c r="J58"/>
  <c r="F58"/>
  <c r="F56"/>
  <c r="E54"/>
  <c r="J20"/>
  <c r="E20"/>
  <c r="F59"/>
  <c r="J19"/>
  <c r="J14"/>
  <c r="J88"/>
  <c r="E7"/>
  <c r="E50"/>
  <c i="1" r="L50"/>
  <c r="AM50"/>
  <c r="AM49"/>
  <c r="L49"/>
  <c r="AM47"/>
  <c r="L47"/>
  <c r="L45"/>
  <c r="L44"/>
  <c i="2" r="BK379"/>
  <c r="BK249"/>
  <c i="3" r="J236"/>
  <c i="4" r="BK144"/>
  <c i="7" r="BK282"/>
  <c i="8" r="BK227"/>
  <c r="BK194"/>
  <c i="3" r="J111"/>
  <c i="7" r="J259"/>
  <c r="BK309"/>
  <c i="8" r="J138"/>
  <c i="10" r="J84"/>
  <c i="4" r="BK110"/>
  <c i="6" r="J154"/>
  <c i="7" r="BK323"/>
  <c i="2" r="BK316"/>
  <c r="J379"/>
  <c r="J184"/>
  <c i="6" r="BK90"/>
  <c r="BK116"/>
  <c i="10" r="J113"/>
  <c i="2" r="BK124"/>
  <c i="3" r="J123"/>
  <c i="4" r="J306"/>
  <c i="7" r="BK296"/>
  <c i="8" r="J145"/>
  <c i="9" r="J115"/>
  <c i="2" r="J349"/>
  <c r="BK273"/>
  <c i="3" r="J172"/>
  <c r="J204"/>
  <c i="4" r="BK138"/>
  <c r="BK369"/>
  <c i="6" r="BK166"/>
  <c i="7" r="J231"/>
  <c i="8" r="BK113"/>
  <c i="10" r="BK119"/>
  <c i="2" r="BK184"/>
  <c i="8" r="J207"/>
  <c i="3" r="BK258"/>
  <c i="2" r="J130"/>
  <c r="J103"/>
  <c i="3" r="BK216"/>
  <c i="4" r="BK119"/>
  <c i="7" r="BK96"/>
  <c i="8" r="J194"/>
  <c i="2" r="J249"/>
  <c i="3" r="BK145"/>
  <c i="4" r="BK98"/>
  <c i="7" r="J162"/>
  <c r="BK143"/>
  <c i="2" r="J148"/>
  <c i="4" r="BK279"/>
  <c i="5" r="J108"/>
  <c i="7" r="J152"/>
  <c i="8" r="J255"/>
  <c i="4" r="J313"/>
  <c i="7" r="J102"/>
  <c i="8" r="J182"/>
  <c i="2" r="J322"/>
  <c r="BK308"/>
  <c i="3" r="J264"/>
  <c r="BK204"/>
  <c i="4" r="BK156"/>
  <c i="5" r="BK108"/>
  <c i="7" r="J296"/>
  <c r="J240"/>
  <c i="8" r="BK165"/>
  <c i="2" r="BK395"/>
  <c i="3" r="BK188"/>
  <c i="7" r="J282"/>
  <c i="8" r="BK182"/>
  <c i="9" r="BK90"/>
  <c i="2" r="BK97"/>
  <c i="4" r="BK243"/>
  <c i="7" r="J248"/>
  <c i="2" r="J237"/>
  <c r="J429"/>
  <c r="J373"/>
  <c i="6" r="BK160"/>
  <c i="9" r="BK96"/>
  <c i="2" r="J402"/>
  <c r="J218"/>
  <c i="3" r="J129"/>
  <c i="4" r="J243"/>
  <c i="6" r="J101"/>
  <c i="8" r="BK94"/>
  <c r="J159"/>
  <c i="2" r="J97"/>
  <c r="J316"/>
  <c r="J243"/>
  <c i="4" r="J144"/>
  <c r="BK104"/>
  <c i="6" r="J96"/>
  <c i="7" r="J174"/>
  <c i="8" r="BK159"/>
  <c i="2" r="BK206"/>
  <c i="3" r="J117"/>
  <c r="BK264"/>
  <c i="4" r="J213"/>
  <c r="BK232"/>
  <c i="8" r="BK207"/>
  <c i="2" r="BK368"/>
  <c i="4" r="J150"/>
  <c i="7" r="BK162"/>
  <c i="8" r="J125"/>
  <c i="7" r="BK277"/>
  <c i="8" r="BK218"/>
  <c i="2" r="BK421"/>
  <c r="J273"/>
  <c i="4" r="BK376"/>
  <c r="BK213"/>
  <c i="6" r="BK122"/>
  <c i="7" r="BK259"/>
  <c i="8" r="BK176"/>
  <c r="J227"/>
  <c i="2" r="J291"/>
  <c i="7" r="BK214"/>
  <c r="J315"/>
  <c i="8" r="BK151"/>
  <c i="3" r="J150"/>
  <c i="4" r="J206"/>
  <c i="6" r="J160"/>
  <c i="2" r="BK291"/>
  <c r="J195"/>
  <c i="3" r="BK111"/>
  <c i="4" r="J125"/>
  <c r="BK187"/>
  <c r="BK356"/>
  <c i="2" r="BK373"/>
  <c i="1" r="AS55"/>
  <c i="4" r="BK221"/>
  <c i="6" r="BK101"/>
  <c i="7" r="BK152"/>
  <c i="2" r="BK201"/>
  <c r="BK429"/>
  <c r="J257"/>
  <c i="3" r="J271"/>
  <c i="4" r="BK261"/>
  <c r="BK181"/>
  <c i="7" r="J131"/>
  <c r="BK122"/>
  <c i="2" r="J361"/>
  <c r="BK161"/>
  <c i="3" r="BK100"/>
  <c i="4" r="J119"/>
  <c i="1" r="AS61"/>
  <c i="3" r="J100"/>
  <c i="7" r="BK110"/>
  <c i="2" r="BK349"/>
  <c r="J190"/>
  <c r="BK154"/>
  <c i="4" r="J369"/>
  <c r="J98"/>
  <c i="7" r="J96"/>
  <c i="2" r="BK264"/>
  <c r="J227"/>
  <c i="4" r="BK292"/>
  <c i="7" r="BK302"/>
  <c i="8" r="BK138"/>
  <c i="2" r="J173"/>
  <c i="8" r="J132"/>
  <c i="2" r="BK415"/>
  <c r="BK237"/>
  <c i="3" r="BK106"/>
  <c i="4" r="BK363"/>
  <c i="7" r="J302"/>
  <c i="8" r="J119"/>
  <c i="10" r="J105"/>
  <c i="7" r="BK137"/>
  <c i="8" r="J202"/>
  <c i="3" r="J208"/>
  <c i="4" r="BK125"/>
  <c i="2" r="J408"/>
  <c r="J124"/>
  <c r="BK173"/>
  <c i="3" r="J145"/>
  <c i="5" r="J96"/>
  <c i="7" r="J254"/>
  <c i="8" r="J176"/>
  <c i="3" r="J106"/>
  <c i="4" r="J363"/>
  <c i="5" r="J115"/>
  <c i="7" r="J110"/>
  <c i="8" r="J165"/>
  <c i="4" r="J221"/>
  <c i="2" r="BK212"/>
  <c i="3" r="BK277"/>
  <c i="5" r="BK96"/>
  <c i="8" r="J107"/>
  <c i="3" r="J199"/>
  <c i="7" r="BK187"/>
  <c i="8" r="BK145"/>
  <c i="2" r="J344"/>
  <c i="6" r="J172"/>
  <c i="8" r="J151"/>
  <c i="2" r="BK243"/>
  <c r="J421"/>
  <c i="4" r="BK252"/>
  <c i="5" r="BK115"/>
  <c i="7" r="J137"/>
  <c i="8" r="BK255"/>
  <c i="6" r="J90"/>
  <c i="8" r="BK235"/>
  <c i="9" r="BK115"/>
  <c i="3" r="BK236"/>
  <c i="4" r="J138"/>
  <c i="7" r="J205"/>
  <c i="2" r="BK408"/>
  <c i="4" r="J132"/>
  <c i="6" r="F39"/>
  <c i="2" r="BK300"/>
  <c i="3" r="BK123"/>
  <c i="6" r="BK140"/>
  <c i="8" r="BK202"/>
  <c i="2" r="J395"/>
  <c i="3" r="J258"/>
  <c i="2" r="BK328"/>
  <c i="4" r="BK193"/>
  <c i="8" r="J297"/>
  <c i="2" r="J167"/>
  <c r="J282"/>
  <c i="4" r="BK383"/>
  <c i="5" r="J101"/>
  <c i="2" r="J308"/>
  <c i="6" r="J116"/>
  <c i="10" r="J93"/>
  <c i="4" r="J110"/>
  <c i="8" r="BK187"/>
  <c i="2" r="J161"/>
  <c i="4" r="BK150"/>
  <c i="6" r="BK127"/>
  <c i="7" r="BK315"/>
  <c i="9" r="J96"/>
  <c i="6" r="J127"/>
  <c i="7" r="J116"/>
  <c i="8" r="BK213"/>
  <c i="10" r="BK84"/>
  <c i="4" r="J376"/>
  <c i="7" r="BK102"/>
  <c i="2" r="J355"/>
  <c i="3" r="BK271"/>
  <c i="4" r="BK300"/>
  <c r="J356"/>
  <c i="2" r="BK218"/>
  <c i="4" r="J163"/>
  <c i="6" r="J106"/>
  <c i="8" r="BK284"/>
  <c i="2" r="J386"/>
  <c r="BK338"/>
  <c i="7" r="J323"/>
  <c i="8" r="J100"/>
  <c i="2" r="J333"/>
  <c r="BK361"/>
  <c r="BK142"/>
  <c i="4" r="J175"/>
  <c i="7" r="J309"/>
  <c i="10" r="BK93"/>
  <c i="2" r="BK167"/>
  <c i="3" r="BK172"/>
  <c i="8" r="J278"/>
  <c i="4" r="BK313"/>
  <c i="8" r="J94"/>
  <c i="4" r="J261"/>
  <c i="8" r="J213"/>
  <c i="2" r="BK111"/>
  <c r="J142"/>
  <c i="3" r="BK177"/>
  <c i="6" r="J122"/>
  <c i="7" r="BK116"/>
  <c i="8" r="J113"/>
  <c i="6" r="BK106"/>
  <c i="7" r="BK254"/>
  <c i="8" r="BK291"/>
  <c i="3" r="BK161"/>
  <c i="7" r="BK223"/>
  <c i="2" r="J391"/>
  <c i="3" r="BK194"/>
  <c i="2" r="BK282"/>
  <c i="3" r="J94"/>
  <c i="4" r="J169"/>
  <c i="7" r="J168"/>
  <c i="2" r="BK333"/>
  <c i="3" r="J167"/>
  <c i="4" r="BK286"/>
  <c i="6" r="BK172"/>
  <c i="7" r="BK268"/>
  <c i="8" r="J223"/>
  <c i="3" r="BK117"/>
  <c i="4" r="J383"/>
  <c i="2" r="BK257"/>
  <c i="4" r="BK350"/>
  <c i="5" r="F37"/>
  <c i="8" r="BK107"/>
  <c i="4" r="BK132"/>
  <c i="8" r="BK119"/>
  <c i="9" r="J101"/>
  <c i="7" r="J187"/>
  <c i="3" r="J277"/>
  <c i="4" r="J300"/>
  <c r="BK206"/>
  <c i="2" r="BK103"/>
  <c i="4" r="J232"/>
  <c i="6" r="J166"/>
  <c i="7" r="J143"/>
  <c i="2" r="J117"/>
  <c i="4" r="BK306"/>
  <c i="2" r="BK344"/>
  <c r="J264"/>
  <c i="4" r="BK331"/>
  <c i="7" r="J214"/>
  <c i="2" r="BK190"/>
  <c i="4" r="J338"/>
  <c i="6" r="BK111"/>
  <c i="7" r="J268"/>
  <c i="2" r="J136"/>
  <c i="7" r="J181"/>
  <c i="2" r="BK322"/>
  <c i="7" r="BK174"/>
  <c i="9" r="J108"/>
  <c i="2" r="J300"/>
  <c r="BK136"/>
  <c i="3" r="J183"/>
  <c i="4" r="J350"/>
  <c i="2" r="BK148"/>
  <c i="3" r="BK150"/>
  <c i="4" r="BK322"/>
  <c r="J156"/>
  <c i="5" r="BK101"/>
  <c i="4" r="BK169"/>
  <c i="7" r="BK196"/>
  <c i="10" r="BK113"/>
  <c i="2" r="BK117"/>
  <c i="3" r="J136"/>
  <c r="BK129"/>
  <c i="8" r="BK132"/>
  <c i="9" r="BK101"/>
  <c i="2" r="BK402"/>
  <c r="BK227"/>
  <c i="4" r="J292"/>
  <c r="BK200"/>
  <c i="8" r="J218"/>
  <c i="2" r="BK195"/>
  <c i="3" r="BK208"/>
  <c i="4" r="J322"/>
  <c i="2" r="J368"/>
  <c i="6" r="J111"/>
  <c i="8" r="J284"/>
  <c i="4" r="J104"/>
  <c i="7" r="BK131"/>
  <c i="2" r="J338"/>
  <c i="3" r="BK183"/>
  <c i="4" r="J286"/>
  <c i="6" r="BK96"/>
  <c i="7" r="J277"/>
  <c i="10" r="J119"/>
  <c i="7" r="BK240"/>
  <c i="8" r="J291"/>
  <c i="4" r="J270"/>
  <c i="5" r="J90"/>
  <c i="2" r="J415"/>
  <c i="3" r="BK136"/>
  <c r="J188"/>
  <c i="4" r="J187"/>
  <c r="J331"/>
  <c i="5" r="BK90"/>
  <c i="4" r="J279"/>
  <c i="7" r="BK181"/>
  <c i="8" r="BK278"/>
  <c i="2" r="J212"/>
  <c r="BK130"/>
  <c i="4" r="BK270"/>
  <c i="7" r="J196"/>
  <c r="BK248"/>
  <c i="10" r="BK105"/>
  <c i="2" r="BK391"/>
  <c i="3" r="J161"/>
  <c r="J216"/>
  <c i="4" r="BK175"/>
  <c i="8" r="J235"/>
  <c i="10" r="BK98"/>
  <c i="2" r="BK355"/>
  <c r="J111"/>
  <c i="7" r="BK168"/>
  <c i="9" r="BK108"/>
  <c i="2" r="J201"/>
  <c i="7" r="BK205"/>
  <c i="2" r="BK386"/>
  <c i="8" r="BK223"/>
  <c i="4" r="J193"/>
  <c i="7" r="J122"/>
  <c i="8" r="BK297"/>
  <c i="6" r="J140"/>
  <c i="8" r="BK125"/>
  <c i="3" r="BK167"/>
  <c i="6" r="BK154"/>
  <c i="2" r="J328"/>
  <c i="3" r="J177"/>
  <c r="BK94"/>
  <c i="2" r="J206"/>
  <c i="3" r="J194"/>
  <c i="4" r="BK163"/>
  <c i="7" r="J289"/>
  <c i="8" r="BK100"/>
  <c i="2" r="J154"/>
  <c i="4" r="J252"/>
  <c i="3" r="BK199"/>
  <c i="4" r="J181"/>
  <c i="7" r="J223"/>
  <c i="9" r="J90"/>
  <c i="4" r="J200"/>
  <c i="7" r="BK231"/>
  <c i="10" r="J98"/>
  <c i="4" r="BK338"/>
  <c i="7" r="BK289"/>
  <c i="8" r="J187"/>
  <c i="2" l="1" r="R96"/>
  <c r="R95"/>
  <c i="3" r="P93"/>
  <c i="4" r="T220"/>
  <c r="BK362"/>
  <c i="2" r="BK96"/>
  <c r="J96"/>
  <c r="J65"/>
  <c r="P96"/>
  <c r="P95"/>
  <c r="BK401"/>
  <c r="J401"/>
  <c r="J71"/>
  <c i="3" r="R135"/>
  <c r="R257"/>
  <c r="R256"/>
  <c i="4" r="BK312"/>
  <c r="J312"/>
  <c r="J68"/>
  <c i="6" r="BK89"/>
  <c r="J89"/>
  <c r="J65"/>
  <c i="8" r="BK158"/>
  <c r="J158"/>
  <c r="J66"/>
  <c r="P290"/>
  <c r="P276"/>
  <c i="9" r="P89"/>
  <c r="P88"/>
  <c r="P87"/>
  <c i="1" r="AU64"/>
  <c i="2" r="T96"/>
  <c r="T95"/>
  <c r="P401"/>
  <c r="P385"/>
  <c i="4" r="P97"/>
  <c r="R299"/>
  <c i="5" r="P89"/>
  <c r="P88"/>
  <c r="P87"/>
  <c i="1" r="AU59"/>
  <c i="6" r="R89"/>
  <c r="R88"/>
  <c r="R87"/>
  <c i="8" r="T290"/>
  <c r="T276"/>
  <c i="3" r="P135"/>
  <c i="4" r="T312"/>
  <c i="5" r="BK89"/>
  <c r="BK88"/>
  <c r="BK87"/>
  <c r="J87"/>
  <c i="6" r="P89"/>
  <c r="P88"/>
  <c r="P87"/>
  <c i="1" r="AU60"/>
  <c i="7" r="BK109"/>
  <c r="J109"/>
  <c r="J67"/>
  <c i="8" r="T158"/>
  <c i="2" r="P160"/>
  <c i="3" r="R93"/>
  <c r="R92"/>
  <c r="R91"/>
  <c r="T257"/>
  <c r="T256"/>
  <c i="4" r="P220"/>
  <c i="7" r="T109"/>
  <c r="T108"/>
  <c i="8" r="P93"/>
  <c r="R290"/>
  <c r="R276"/>
  <c i="9" r="BK89"/>
  <c r="BK88"/>
  <c r="J88"/>
  <c r="J64"/>
  <c i="2" r="P110"/>
  <c r="T401"/>
  <c r="T385"/>
  <c i="3" r="P257"/>
  <c r="P256"/>
  <c i="7" r="R109"/>
  <c r="R108"/>
  <c i="8" r="BK93"/>
  <c r="J93"/>
  <c r="J65"/>
  <c i="2" r="R160"/>
  <c i="3" r="BK93"/>
  <c r="J93"/>
  <c r="J65"/>
  <c r="BK257"/>
  <c i="4" r="BK220"/>
  <c r="J220"/>
  <c r="J66"/>
  <c r="P299"/>
  <c r="T362"/>
  <c r="T349"/>
  <c i="7" r="T295"/>
  <c r="T276"/>
  <c i="8" r="T93"/>
  <c r="T92"/>
  <c r="T91"/>
  <c i="10" r="BK83"/>
  <c r="J83"/>
  <c r="J61"/>
  <c i="2" r="T110"/>
  <c i="3" r="T93"/>
  <c i="4" r="R97"/>
  <c r="T299"/>
  <c i="5" r="T89"/>
  <c r="T88"/>
  <c r="T87"/>
  <c i="2" r="BK160"/>
  <c r="J160"/>
  <c r="J68"/>
  <c i="3" r="BK135"/>
  <c r="J135"/>
  <c r="J66"/>
  <c i="4" r="R312"/>
  <c r="R362"/>
  <c r="R349"/>
  <c i="6" r="T89"/>
  <c r="T88"/>
  <c r="T87"/>
  <c i="7" r="BK295"/>
  <c r="J295"/>
  <c r="J70"/>
  <c i="8" r="BK290"/>
  <c r="J290"/>
  <c r="J69"/>
  <c i="2" r="T160"/>
  <c i="3" r="T135"/>
  <c i="4" r="T97"/>
  <c r="T96"/>
  <c r="BK299"/>
  <c r="J299"/>
  <c r="J67"/>
  <c r="P362"/>
  <c r="P349"/>
  <c i="5" r="R89"/>
  <c r="R88"/>
  <c r="R87"/>
  <c i="7" r="P109"/>
  <c r="P108"/>
  <c r="P93"/>
  <c i="1" r="AU62"/>
  <c i="7" r="P295"/>
  <c r="P276"/>
  <c i="8" r="R93"/>
  <c i="10" r="P83"/>
  <c r="P82"/>
  <c r="P81"/>
  <c i="1" r="AU65"/>
  <c i="2" r="BK110"/>
  <c r="J110"/>
  <c r="J67"/>
  <c i="4" r="R220"/>
  <c i="7" r="R295"/>
  <c r="R276"/>
  <c i="8" r="P158"/>
  <c i="9" r="T89"/>
  <c r="T88"/>
  <c r="T87"/>
  <c i="10" r="R83"/>
  <c r="R82"/>
  <c r="R81"/>
  <c i="2" r="R110"/>
  <c r="R109"/>
  <c r="R401"/>
  <c r="R385"/>
  <c i="4" r="BK97"/>
  <c r="J97"/>
  <c r="J65"/>
  <c r="P312"/>
  <c i="8" r="R158"/>
  <c i="9" r="R89"/>
  <c r="R88"/>
  <c r="R87"/>
  <c i="10" r="T83"/>
  <c r="T82"/>
  <c r="T81"/>
  <c i="4" r="BK355"/>
  <c r="J355"/>
  <c r="J71"/>
  <c i="3" r="BK270"/>
  <c r="J270"/>
  <c r="J69"/>
  <c i="4" r="BK337"/>
  <c r="J337"/>
  <c r="J69"/>
  <c r="BK382"/>
  <c r="J382"/>
  <c r="J73"/>
  <c i="2" r="BK394"/>
  <c r="J394"/>
  <c r="J70"/>
  <c r="BK428"/>
  <c r="J428"/>
  <c r="J72"/>
  <c i="7" r="BK95"/>
  <c r="J95"/>
  <c r="J65"/>
  <c i="8" r="BK277"/>
  <c r="J277"/>
  <c r="J68"/>
  <c i="7" r="BK288"/>
  <c r="J288"/>
  <c r="J69"/>
  <c r="BK322"/>
  <c r="J322"/>
  <c r="J71"/>
  <c i="10" r="BE119"/>
  <c i="9" r="J89"/>
  <c r="J65"/>
  <c i="10" r="J52"/>
  <c r="BE98"/>
  <c i="9" r="BK87"/>
  <c r="J87"/>
  <c r="J63"/>
  <c i="10" r="BE113"/>
  <c r="F55"/>
  <c r="E48"/>
  <c r="BE84"/>
  <c r="BE93"/>
  <c r="BE105"/>
  <c i="9" r="J56"/>
  <c r="BE115"/>
  <c i="8" r="BK276"/>
  <c r="J276"/>
  <c r="J67"/>
  <c i="9" r="BE96"/>
  <c r="E50"/>
  <c r="BE90"/>
  <c r="BE101"/>
  <c r="F84"/>
  <c i="8" r="BK92"/>
  <c r="J92"/>
  <c r="J64"/>
  <c i="9" r="BE108"/>
  <c i="7" r="R93"/>
  <c i="8" r="F59"/>
  <c r="BE125"/>
  <c r="BE132"/>
  <c r="BE151"/>
  <c r="BE187"/>
  <c r="BE213"/>
  <c r="BE235"/>
  <c i="7" r="BK94"/>
  <c i="8" r="BE223"/>
  <c r="BE284"/>
  <c r="BE278"/>
  <c r="BE291"/>
  <c r="BE94"/>
  <c r="BE182"/>
  <c r="BE107"/>
  <c r="BE119"/>
  <c r="BE194"/>
  <c r="BE255"/>
  <c r="BE297"/>
  <c r="J85"/>
  <c r="BE138"/>
  <c i="7" r="BK108"/>
  <c r="J108"/>
  <c r="J66"/>
  <c i="8" r="BE145"/>
  <c r="BE227"/>
  <c r="E50"/>
  <c r="BE100"/>
  <c r="BE159"/>
  <c r="BE176"/>
  <c r="BE202"/>
  <c r="BE207"/>
  <c r="BE113"/>
  <c r="BE165"/>
  <c r="BE218"/>
  <c i="7" r="BE162"/>
  <c r="BE174"/>
  <c r="BE302"/>
  <c r="BE323"/>
  <c r="BE282"/>
  <c r="BE214"/>
  <c r="BE268"/>
  <c r="J87"/>
  <c r="BE205"/>
  <c r="BE309"/>
  <c r="BE315"/>
  <c r="E81"/>
  <c r="BE137"/>
  <c r="BE181"/>
  <c r="BE231"/>
  <c r="F90"/>
  <c r="BE116"/>
  <c r="BE122"/>
  <c r="BE131"/>
  <c r="BE143"/>
  <c r="BE240"/>
  <c r="BE254"/>
  <c r="BE259"/>
  <c r="BE289"/>
  <c r="BE296"/>
  <c i="6" r="BK88"/>
  <c r="J88"/>
  <c r="J64"/>
  <c i="7" r="BE102"/>
  <c r="BE152"/>
  <c r="BE168"/>
  <c r="BE277"/>
  <c r="BE110"/>
  <c r="BE196"/>
  <c r="BE223"/>
  <c r="BE96"/>
  <c r="BE187"/>
  <c r="BE248"/>
  <c i="5" r="J63"/>
  <c r="J88"/>
  <c r="J64"/>
  <c r="J89"/>
  <c r="J65"/>
  <c i="6" r="F84"/>
  <c r="BE96"/>
  <c r="BE101"/>
  <c r="BE122"/>
  <c r="E75"/>
  <c r="BE140"/>
  <c r="J81"/>
  <c r="BE106"/>
  <c r="BE116"/>
  <c r="BE127"/>
  <c r="BE166"/>
  <c r="BE172"/>
  <c r="BE160"/>
  <c r="BE111"/>
  <c r="BE90"/>
  <c r="BE154"/>
  <c i="1" r="BD60"/>
  <c i="5" r="E75"/>
  <c i="4" r="J362"/>
  <c r="J72"/>
  <c i="5" r="BE96"/>
  <c i="4" r="BK96"/>
  <c i="5" r="J56"/>
  <c r="BE90"/>
  <c r="BE101"/>
  <c r="BE115"/>
  <c r="BE108"/>
  <c r="F59"/>
  <c i="1" r="BB59"/>
  <c i="4" r="BE313"/>
  <c r="E50"/>
  <c r="F92"/>
  <c r="BE138"/>
  <c r="BE156"/>
  <c r="BE187"/>
  <c r="BE213"/>
  <c r="BE261"/>
  <c r="BE376"/>
  <c r="BE98"/>
  <c r="BE163"/>
  <c r="BE300"/>
  <c i="3" r="J257"/>
  <c r="J68"/>
  <c i="4" r="J56"/>
  <c r="BE104"/>
  <c r="BE119"/>
  <c r="BE270"/>
  <c r="BE169"/>
  <c r="BE181"/>
  <c r="BE279"/>
  <c r="BE331"/>
  <c r="BE383"/>
  <c r="BE175"/>
  <c r="BE232"/>
  <c r="BE286"/>
  <c r="BE292"/>
  <c r="BE338"/>
  <c r="BE125"/>
  <c r="BE306"/>
  <c r="BE322"/>
  <c r="BE369"/>
  <c r="BE110"/>
  <c r="BE356"/>
  <c r="BE363"/>
  <c r="BE132"/>
  <c r="BE193"/>
  <c r="BE200"/>
  <c r="BE221"/>
  <c r="BE243"/>
  <c r="BE252"/>
  <c r="BE350"/>
  <c r="BE144"/>
  <c r="BE150"/>
  <c r="BE206"/>
  <c i="2" r="BK95"/>
  <c r="J95"/>
  <c r="J64"/>
  <c i="3" r="F88"/>
  <c r="BE177"/>
  <c r="BE111"/>
  <c r="BE236"/>
  <c r="BE258"/>
  <c r="BE264"/>
  <c r="BE100"/>
  <c r="BE129"/>
  <c r="BE208"/>
  <c r="BE277"/>
  <c r="BE117"/>
  <c r="BE183"/>
  <c r="E50"/>
  <c r="J85"/>
  <c r="BE136"/>
  <c r="BE167"/>
  <c r="BE172"/>
  <c r="BE106"/>
  <c r="BE161"/>
  <c r="BE216"/>
  <c i="2" r="BK109"/>
  <c r="J109"/>
  <c r="J66"/>
  <c i="3" r="BE150"/>
  <c r="BE199"/>
  <c r="BE271"/>
  <c r="BE145"/>
  <c r="BE188"/>
  <c r="BE194"/>
  <c r="BE204"/>
  <c r="BE94"/>
  <c r="BE123"/>
  <c i="2" r="BE117"/>
  <c r="BE148"/>
  <c r="BE237"/>
  <c r="BE322"/>
  <c r="BE408"/>
  <c r="BE103"/>
  <c r="BE421"/>
  <c r="BE130"/>
  <c r="BE333"/>
  <c r="E82"/>
  <c r="BE212"/>
  <c r="BE161"/>
  <c r="BE249"/>
  <c r="BE338"/>
  <c r="BE111"/>
  <c r="BE282"/>
  <c r="J56"/>
  <c r="F91"/>
  <c r="BE167"/>
  <c r="BE173"/>
  <c r="BE184"/>
  <c r="BE243"/>
  <c r="BE257"/>
  <c r="BE386"/>
  <c r="BE429"/>
  <c r="BE97"/>
  <c r="BE124"/>
  <c r="BE218"/>
  <c r="BE227"/>
  <c r="BE344"/>
  <c r="BE361"/>
  <c r="BE201"/>
  <c r="BE206"/>
  <c r="BE300"/>
  <c r="BE308"/>
  <c r="BE349"/>
  <c r="BE355"/>
  <c r="BE402"/>
  <c r="BE136"/>
  <c r="BE154"/>
  <c r="BE264"/>
  <c r="BE368"/>
  <c r="BE395"/>
  <c r="BE415"/>
  <c r="BE142"/>
  <c r="BE190"/>
  <c r="BE195"/>
  <c r="BE291"/>
  <c r="BE328"/>
  <c r="BE373"/>
  <c r="BE273"/>
  <c r="BE316"/>
  <c r="BE379"/>
  <c r="BE391"/>
  <c i="7" r="F39"/>
  <c i="1" r="BD62"/>
  <c i="4" r="F36"/>
  <c i="1" r="BA58"/>
  <c i="4" r="F39"/>
  <c i="1" r="BD58"/>
  <c i="5" r="F36"/>
  <c i="1" r="BA59"/>
  <c i="2" r="J36"/>
  <c i="1" r="AW56"/>
  <c i="4" r="J36"/>
  <c i="1" r="AW58"/>
  <c i="3" r="J36"/>
  <c i="1" r="AW57"/>
  <c i="6" r="F37"/>
  <c i="1" r="BB60"/>
  <c i="6" r="F38"/>
  <c i="1" r="BC60"/>
  <c i="7" r="J36"/>
  <c i="1" r="AW62"/>
  <c i="5" r="J36"/>
  <c i="1" r="AW59"/>
  <c i="10" r="F34"/>
  <c i="1" r="BA65"/>
  <c i="8" r="F38"/>
  <c i="1" r="BC63"/>
  <c i="2" r="F39"/>
  <c i="1" r="BD56"/>
  <c i="6" r="F36"/>
  <c i="1" r="BA60"/>
  <c i="9" r="J36"/>
  <c i="1" r="AW64"/>
  <c i="7" r="F38"/>
  <c i="1" r="BC62"/>
  <c i="8" r="J36"/>
  <c i="1" r="AW63"/>
  <c i="9" r="F38"/>
  <c i="1" r="BC64"/>
  <c i="8" r="F39"/>
  <c i="1" r="BD63"/>
  <c i="10" r="F37"/>
  <c i="1" r="BD65"/>
  <c i="5" r="F38"/>
  <c i="1" r="BC59"/>
  <c i="9" r="F36"/>
  <c i="1" r="BA64"/>
  <c i="7" r="F37"/>
  <c i="1" r="BB62"/>
  <c i="4" r="F38"/>
  <c i="1" r="BC58"/>
  <c i="10" r="F36"/>
  <c i="1" r="BC65"/>
  <c i="5" r="F39"/>
  <c i="1" r="BD59"/>
  <c i="6" r="J36"/>
  <c i="1" r="AW60"/>
  <c i="10" r="F35"/>
  <c i="1" r="BB65"/>
  <c i="7" r="F36"/>
  <c i="1" r="BA62"/>
  <c i="8" r="F36"/>
  <c i="1" r="BA63"/>
  <c i="9" r="F37"/>
  <c i="1" r="BB64"/>
  <c i="2" r="F38"/>
  <c i="1" r="BC56"/>
  <c i="2" r="F36"/>
  <c i="1" r="BA56"/>
  <c i="8" r="F37"/>
  <c i="1" r="BB63"/>
  <c i="3" r="F36"/>
  <c i="1" r="BA57"/>
  <c i="3" r="F38"/>
  <c i="1" r="BC57"/>
  <c r="AS54"/>
  <c i="5" r="J32"/>
  <c i="4" r="F37"/>
  <c i="1" r="BB58"/>
  <c i="9" r="F39"/>
  <c i="1" r="BD64"/>
  <c i="2" r="F37"/>
  <c i="1" r="BB56"/>
  <c i="3" r="F39"/>
  <c i="1" r="BD57"/>
  <c i="10" r="J34"/>
  <c i="1" r="AW65"/>
  <c i="3" r="F37"/>
  <c i="1" r="BB57"/>
  <c i="3" l="1" r="BK92"/>
  <c r="J92"/>
  <c r="J64"/>
  <c i="4" r="T95"/>
  <c i="3" r="BK256"/>
  <c r="J256"/>
  <c r="J67"/>
  <c i="8" r="R92"/>
  <c r="R91"/>
  <c i="3" r="T92"/>
  <c r="T91"/>
  <c i="2" r="P109"/>
  <c r="P94"/>
  <c i="1" r="AU56"/>
  <c i="4" r="R96"/>
  <c r="R95"/>
  <c i="8" r="P92"/>
  <c r="P91"/>
  <c i="1" r="AU63"/>
  <c i="2" r="R94"/>
  <c r="T109"/>
  <c r="T94"/>
  <c i="7" r="T93"/>
  <c i="4" r="P96"/>
  <c r="P95"/>
  <c i="1" r="AU58"/>
  <c i="4" r="BK349"/>
  <c r="J349"/>
  <c r="J70"/>
  <c i="3" r="P92"/>
  <c r="P91"/>
  <c i="1" r="AU57"/>
  <c r="AG59"/>
  <c i="2" r="BK385"/>
  <c r="J385"/>
  <c r="J69"/>
  <c i="7" r="BK276"/>
  <c r="J276"/>
  <c r="J68"/>
  <c i="10" r="BK82"/>
  <c r="J82"/>
  <c r="J60"/>
  <c i="8" r="BK91"/>
  <c r="J91"/>
  <c r="J63"/>
  <c i="7" r="J94"/>
  <c r="J64"/>
  <c i="6" r="BK87"/>
  <c r="J87"/>
  <c r="J63"/>
  <c i="4" r="J96"/>
  <c r="J64"/>
  <c i="3" r="BK91"/>
  <c r="J91"/>
  <c r="J63"/>
  <c i="8" r="F35"/>
  <c i="1" r="AZ63"/>
  <c r="BD61"/>
  <c r="BA61"/>
  <c r="AW61"/>
  <c i="10" r="J33"/>
  <c i="1" r="AV65"/>
  <c r="AT65"/>
  <c i="5" r="F35"/>
  <c i="1" r="AZ59"/>
  <c i="7" r="J35"/>
  <c i="1" r="AV62"/>
  <c r="AT62"/>
  <c i="2" r="F35"/>
  <c i="1" r="AZ56"/>
  <c i="4" r="F35"/>
  <c i="1" r="AZ58"/>
  <c i="4" r="J35"/>
  <c i="1" r="AV58"/>
  <c r="AT58"/>
  <c i="3" r="J35"/>
  <c i="1" r="AV57"/>
  <c r="AT57"/>
  <c i="6" r="J35"/>
  <c i="1" r="AV60"/>
  <c r="AT60"/>
  <c r="BC55"/>
  <c r="AY55"/>
  <c r="BB55"/>
  <c r="AX55"/>
  <c i="6" r="F35"/>
  <c i="1" r="AZ60"/>
  <c i="9" r="J35"/>
  <c i="1" r="AV64"/>
  <c r="AT64"/>
  <c r="AU61"/>
  <c r="BD55"/>
  <c i="2" r="J35"/>
  <c i="1" r="AV56"/>
  <c r="AT56"/>
  <c i="9" r="J32"/>
  <c i="1" r="AG64"/>
  <c i="8" r="J35"/>
  <c i="1" r="AV63"/>
  <c r="AT63"/>
  <c i="10" r="F33"/>
  <c i="1" r="AZ65"/>
  <c r="BC61"/>
  <c r="AY61"/>
  <c i="5" r="J35"/>
  <c i="1" r="AV59"/>
  <c r="AT59"/>
  <c r="AN59"/>
  <c i="7" r="F35"/>
  <c i="1" r="AZ62"/>
  <c r="BA55"/>
  <c r="AW55"/>
  <c i="3" r="F35"/>
  <c i="1" r="AZ57"/>
  <c r="BB61"/>
  <c r="AX61"/>
  <c i="9" r="F35"/>
  <c i="1" r="AZ64"/>
  <c i="2" l="1" r="BK94"/>
  <c r="J94"/>
  <c r="J63"/>
  <c i="7" r="BK93"/>
  <c r="J93"/>
  <c i="10" r="BK81"/>
  <c r="J81"/>
  <c r="J59"/>
  <c i="4" r="BK95"/>
  <c r="J95"/>
  <c r="J63"/>
  <c i="1" r="AN64"/>
  <c i="9" r="J41"/>
  <c i="7" r="J63"/>
  <c i="5" r="J41"/>
  <c i="7" r="J32"/>
  <c i="1" r="AG62"/>
  <c r="AN62"/>
  <c i="6" r="J32"/>
  <c i="1" r="AG60"/>
  <c r="AN60"/>
  <c r="BA54"/>
  <c r="W30"/>
  <c i="2" r="J32"/>
  <c i="1" r="AG56"/>
  <c i="8" r="J32"/>
  <c i="1" r="AG63"/>
  <c r="AN63"/>
  <c r="BB54"/>
  <c r="AX54"/>
  <c i="3" r="J32"/>
  <c i="1" r="AG57"/>
  <c r="AN57"/>
  <c r="AU55"/>
  <c r="AU54"/>
  <c r="BD54"/>
  <c r="W33"/>
  <c r="AZ55"/>
  <c r="AV55"/>
  <c r="AT55"/>
  <c r="AZ61"/>
  <c r="AV61"/>
  <c r="AT61"/>
  <c r="BC54"/>
  <c r="W32"/>
  <c i="7" l="1" r="J41"/>
  <c i="8" r="J41"/>
  <c i="6" r="J41"/>
  <c i="3" r="J41"/>
  <c i="2" r="J41"/>
  <c i="1" r="AN56"/>
  <c i="4" r="J32"/>
  <c i="1" r="AG58"/>
  <c r="AN58"/>
  <c r="W31"/>
  <c r="AY54"/>
  <c r="AW54"/>
  <c r="AK30"/>
  <c i="10" r="J30"/>
  <c i="1" r="AG65"/>
  <c r="AG61"/>
  <c r="AZ54"/>
  <c r="W29"/>
  <c i="10" l="1" r="J39"/>
  <c i="4" r="J41"/>
  <c i="1" r="AN61"/>
  <c r="AN65"/>
  <c r="AG55"/>
  <c r="AV54"/>
  <c r="AK29"/>
  <c l="1" r="AN55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<sst xmlns="http://schemas.openxmlformats.org/spreadsheetml/2006/main">
  <si>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</si>
  <si>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</si>
  <si>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</si>
  <si>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</si>
  <si>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</si>
  <si>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{7d202331-7ddb-4b55-8532-7ecf0bdc6c97}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</si>
  <si>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</si>
  <si>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</si>
  <si>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</si>
  <si>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</si>
  <si>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</si>
  <si>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</si>
  <si>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</si>
  <si>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0061</t>
  </si>
  <si>
    <t>Stavba:</t>
  </si>
  <si>
    <t>P + R Voroněž_aktualizace</t>
  </si>
  <si>
    <t>KSO:</t>
  </si>
  <si>
    <t/>
  </si>
  <si>
    <t>CC-CZ:</t>
  </si>
  <si>
    <t>Místo:</t>
  </si>
  <si>
    <t>Brno</t>
  </si>
  <si>
    <t>Datum:</t>
  </si>
  <si>
    <t>1. 10. 2025</t>
  </si>
  <si>
    <t>Zadavatel:</t>
  </si>
  <si>
    <t>IČ:</t>
  </si>
  <si>
    <t>60733098</t>
  </si>
  <si>
    <t>Brněnské komunikace, a.s.</t>
  </si>
  <si>
    <t>DIČ:</t>
  </si>
  <si>
    <t>CZ60733098</t>
  </si>
  <si>
    <t>Zhotovitel:</t>
  </si>
  <si>
    <t xml:space="preserve"> </t>
  </si>
  <si>
    <t>Projektant:</t>
  </si>
  <si>
    <t>48029483</t>
  </si>
  <si>
    <t>AŽD Praha, s.r.o.</t>
  </si>
  <si>
    <t>CZ48029483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</si>
  <si>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</si>
  <si>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</si>
  <si>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</si>
  <si>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</si>
  <si>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</si>
  <si>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</si>
  <si>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</si>
  <si>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</si>
  <si>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</si>
  <si>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</si>
  <si>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</si>
  <si>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</si>
  <si>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</si>
  <si>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</si>
  <si>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</si>
  <si>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</si>
  <si>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</si>
  <si>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</si>
  <si>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</si>
  <si>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</si>
  <si>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</si>
  <si>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</si>
  <si>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</si>
  <si>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</si>
  <si>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</si>
  <si>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</si>
  <si>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</si>
  <si>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</si>
  <si>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</si>
  <si>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</si>
  <si>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</si>
  <si>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</si>
  <si>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</si>
  <si>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</si>
  <si>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</si>
  <si>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</si>
  <si>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</si>
  <si>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</si>
  <si>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</si>
  <si>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</si>
  <si>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</si>
  <si>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</si>
  <si>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411</t>
  </si>
  <si>
    <t>Závorový systém Voroněž 2</t>
  </si>
  <si>
    <t>STA</t>
  </si>
  <si>
    <t>1</t>
  </si>
  <si>
    <t>{5b9cc96c-4416-469b-ace0-f69dad093955}</t>
  </si>
  <si>
    <t>2</t>
  </si>
  <si>
    <t>/</t>
  </si>
  <si>
    <t>SO 411.1</t>
  </si>
  <si>
    <t>Výkopové práce</t>
  </si>
  <si>
    <t>Soupis</t>
  </si>
  <si>
    <t>{4a647afd-73a9-48cd-a085-72cf550125a2}</t>
  </si>
  <si>
    <t>SO 411.2</t>
  </si>
  <si>
    <t>Technologie závorového systému</t>
  </si>
  <si>
    <t>{f34fcb8a-627d-4ec6-a58a-e8b741b3ffcc}</t>
  </si>
  <si>
    <t>SO 411.3</t>
  </si>
  <si>
    <t>Stavební úpravy</t>
  </si>
  <si>
    <t>{25513a60-b6f9-4cd1-82d7-9a924e2a9cf9}</t>
  </si>
  <si>
    <t>SO 411.4</t>
  </si>
  <si>
    <t>Kamerový dohled</t>
  </si>
  <si>
    <t>{9e5244c6-c956-43f4-afbc-db0a9ef53a75}</t>
  </si>
  <si>
    <t>SO 411.5</t>
  </si>
  <si>
    <t>Svislé a vodorovné dopravní značení</t>
  </si>
  <si>
    <t>{3733bc2d-e99c-4221-9d4a-a02d54836795}</t>
  </si>
  <si>
    <t>SO 412</t>
  </si>
  <si>
    <t>Závorový systém BVV 4. brána</t>
  </si>
  <si>
    <t>{329da14b-97f6-4973-b347-4b1fca211dcc}</t>
  </si>
  <si>
    <t>SO 412.1</t>
  </si>
  <si>
    <t>{f949f489-2b56-4a5d-bde1-bdb94f30c30f}</t>
  </si>
  <si>
    <t>SO 412.2</t>
  </si>
  <si>
    <t>{b2db75a5-36ef-4003-8470-c5c6811a797d}</t>
  </si>
  <si>
    <t>SO 412.3</t>
  </si>
  <si>
    <t>{4cd8dc9a-58ef-4e7f-a4f5-c644ea4f2114}</t>
  </si>
  <si>
    <t>OST</t>
  </si>
  <si>
    <t>Centrální vzdálený dohledový systém</t>
  </si>
  <si>
    <t>{38938d0f-339d-435a-b298-b49b2d754c53}</t>
  </si>
  <si>
    <t>KRYCÍ LIST SOUPISU PRACÍ</t>
  </si>
  <si>
    <t>Objekt:</t>
  </si>
  <si>
    <t>SO 411 - Závorový systém Voroněž 2</t>
  </si>
  <si>
    <t>Soupis:</t>
  </si>
  <si>
    <t>SO 411.1 - Výkopové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</si>
  <si>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</si>
  <si>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</si>
  <si>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</si>
  <si>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</si>
  <si>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</si>
  <si>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</si>
  <si>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M - Práce a dodávky M</t>
  </si>
  <si>
    <t xml:space="preserve">    21-M - Elektromontáže</t>
  </si>
  <si>
    <t xml:space="preserve">    46-M - Zemní práce při extr.mont.pracích</t>
  </si>
  <si>
    <t xml:space="preserve">VRN -  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</si>
  <si>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</si>
  <si>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</si>
  <si>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</si>
  <si>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</si>
  <si>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</si>
  <si>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</si>
  <si>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</si>
  <si>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</si>
  <si>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</si>
  <si>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</si>
  <si>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</si>
  <si>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</si>
  <si>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</si>
  <si>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</si>
  <si>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</si>
  <si>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</si>
  <si>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</si>
  <si>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</si>
  <si>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</si>
  <si>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</si>
  <si>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</si>
  <si>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131213131</t>
  </si>
  <si>
    <t>Hloubení jam do 10 m3 v soudržných horninách třídy těžitelnosti I skupiny 3 při překopech inženýrských sítí ručně</t>
  </si>
  <si>
    <t>m3</t>
  </si>
  <si>
    <t>CS ÚRS 2025 02</t>
  </si>
  <si>
    <t>4</t>
  </si>
  <si>
    <t>1850628451</t>
  </si>
  <si>
    <t>PP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</si>
  <si>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</si>
  <si>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Online PSC</t>
  </si>
  <si>
    <t>https://podminky.urs.cz/item/CS_URS_2025_02/131213131</t>
  </si>
  <si>
    <t>VV</t>
  </si>
  <si>
    <t>SO411 - v.č. C.3.1</t>
  </si>
  <si>
    <t>- výkop startovacích a cílovových jam protlaků:</t>
  </si>
  <si>
    <t>(1,5*2*1,5)*4</t>
  </si>
  <si>
    <t>161111502</t>
  </si>
  <si>
    <t>Svislé přemístění výkopku z horniny třídy těžitelnosti I skupiny 1 až 3 hl výkopu přes 3 do 6 m nošením</t>
  </si>
  <si>
    <t>1993392375</t>
  </si>
  <si>
    <t>Svislé přemístění výkopku nošením bez naložení, avšak s vyprázdněním nádoby na hromady nebo do dopravního prostředku z horniny třídy těžitelnosti I skupiny 1 až 3, při hloubce výkopu přes 3 do 6 m</t>
  </si>
  <si>
    <t>https://podminky.urs.cz/item/CS_URS_2025_02/161111502</t>
  </si>
  <si>
    <t>M</t>
  </si>
  <si>
    <t>Práce a dodávky M</t>
  </si>
  <si>
    <t>3</t>
  </si>
  <si>
    <t>21-M</t>
  </si>
  <si>
    <t>Elektromontáže</t>
  </si>
  <si>
    <t>210220452</t>
  </si>
  <si>
    <t>Montáž doplňků hromosvodného vedení - ochranného pospojování pevně</t>
  </si>
  <si>
    <t>m</t>
  </si>
  <si>
    <t>64</t>
  </si>
  <si>
    <t>410091780</t>
  </si>
  <si>
    <t>Montáž hromosvodného vedení ochranných prvků a doplňků ochranného pospojování pevně</t>
  </si>
  <si>
    <t>https://podminky.urs.cz/item/CS_URS_2025_02/210220452</t>
  </si>
  <si>
    <t>- montáž hromosvodového vedení. Odměřeno v AutoCadu:</t>
  </si>
  <si>
    <t>297,5</t>
  </si>
  <si>
    <t>35441072</t>
  </si>
  <si>
    <t>drát D 8mm FeZn pro hromosvod</t>
  </si>
  <si>
    <t>kg</t>
  </si>
  <si>
    <t>256</t>
  </si>
  <si>
    <t>1884589986</t>
  </si>
  <si>
    <t xml:space="preserve">Poznámka k položce:   </t>
  </si>
  <si>
    <t xml:space="preserve">hmotnost: 0,4 Kg/m   </t>
  </si>
  <si>
    <t>297,5*0,4</t>
  </si>
  <si>
    <t>5</t>
  </si>
  <si>
    <t>210812033</t>
  </si>
  <si>
    <t>Montáž kabelu Cu plného nebo laněného do 1 kV žíly 4x6 až 10 mm2 (např. CYKY, CYKFY) bez ukončení uloženého volně nebo v liště</t>
  </si>
  <si>
    <t>1606779862</t>
  </si>
  <si>
    <t>Montáž izolovaných kabelů měděných do 1 kV bez ukončení plných nebo laněných kulatých (např. CYKY, CYKFY) uložených volně nebo v liště počtu a průřezu žil 4x6 až 10 mm2</t>
  </si>
  <si>
    <t>https://podminky.urs.cz/item/CS_URS_2025_02/210812033</t>
  </si>
  <si>
    <t>- montáž kabelu CYKY-J 4x10. Odměřeno v AutoCadu:</t>
  </si>
  <si>
    <t>110</t>
  </si>
  <si>
    <t>6</t>
  </si>
  <si>
    <t>34111076</t>
  </si>
  <si>
    <t>kabel instalační jádro Cu plné izolace PVC plášť PVC 450/750V (CYKY) 4x10mm2</t>
  </si>
  <si>
    <t>1520585639</t>
  </si>
  <si>
    <t>- včetně prořezu</t>
  </si>
  <si>
    <t>110*1,05</t>
  </si>
  <si>
    <t>7</t>
  </si>
  <si>
    <t>210812035</t>
  </si>
  <si>
    <t>Montáž kabelu Cu plného nebo laněného do 1 kV žíly 4x16 mm2 (např. CYKY, CYKFY) bez ukončení uloženého volně nebo v liště</t>
  </si>
  <si>
    <t>1599476107</t>
  </si>
  <si>
    <t>Montáž izolovaných kabelů měděných do 1 kV bez ukončení plných nebo laněných kulatých (např. CYKY, CYKFY) uložených volně nebo v liště počtu a průřezu žil 4x16 mm2</t>
  </si>
  <si>
    <t>https://podminky.urs.cz/item/CS_URS_2025_02/210812035</t>
  </si>
  <si>
    <t>- montáž kabelu CYKY-J 4x16. Odměřeno v AutoCadu:</t>
  </si>
  <si>
    <t>130</t>
  </si>
  <si>
    <t>8</t>
  </si>
  <si>
    <t>34111080</t>
  </si>
  <si>
    <t>kabel instalační jádro Cu plné izolace PVC plášť PVC 450/750V (CYKY) 4x16mm2</t>
  </si>
  <si>
    <t>-314464630</t>
  </si>
  <si>
    <t>130*1,05</t>
  </si>
  <si>
    <t>9</t>
  </si>
  <si>
    <t>210812037</t>
  </si>
  <si>
    <t>Montáž kabelu Cu plného nebo laněného do 1 kV žíly 4x25 až 35 mm2 (např. CYKY, CYKFY) bez ukončení uloženého volně nebo v liště</t>
  </si>
  <si>
    <t>1635554278</t>
  </si>
  <si>
    <t>Montáž izolovaných kabelů měděných do 1 kV bez ukončení plných nebo laněných kulatých (např. CYKY, CYKFY) uložených volně nebo v liště počtu a průřezu žil 4x25 až 35 mm2</t>
  </si>
  <si>
    <t>https://podminky.urs.cz/item/CS_URS_2025_02/210812037</t>
  </si>
  <si>
    <t>- montáž kabelu CYKY-J 4x25 v budově krytého parkoviště. Odměřeno v AutoCadu:</t>
  </si>
  <si>
    <t>140</t>
  </si>
  <si>
    <t>10</t>
  </si>
  <si>
    <t>34111610</t>
  </si>
  <si>
    <t>kabel silový jádro Cu izolace PVC plášť PVC 0,6/1kV (1-CYKY) 4x25mm2</t>
  </si>
  <si>
    <t>1315374292</t>
  </si>
  <si>
    <t>140*1,05</t>
  </si>
  <si>
    <t>46-M</t>
  </si>
  <si>
    <t>Zemní práce při extr.mont.pracích</t>
  </si>
  <si>
    <t>13</t>
  </si>
  <si>
    <t>460010024</t>
  </si>
  <si>
    <t>Vytyčení trasy vedení kabelového podzemního v zastavěném prostoru</t>
  </si>
  <si>
    <t>km</t>
  </si>
  <si>
    <t>-805079150</t>
  </si>
  <si>
    <t>Vytyčení trasy vedení kabelového (podzemního) v zastavěném prostoru</t>
  </si>
  <si>
    <t>https://podminky.urs.cz/item/CS_URS_2025_02/460010024</t>
  </si>
  <si>
    <t>- odměřeno v AutoCadu:</t>
  </si>
  <si>
    <t>(297,5)*0,001</t>
  </si>
  <si>
    <t>14</t>
  </si>
  <si>
    <t>460010025</t>
  </si>
  <si>
    <t>Vytyčení trasy inženýrských sítí v zastavěném prostoru</t>
  </si>
  <si>
    <t>151538</t>
  </si>
  <si>
    <t>https://podminky.urs.cz/item/CS_URS_2025_02/460010025</t>
  </si>
  <si>
    <t>(297,5)*0,001*10</t>
  </si>
  <si>
    <t>15</t>
  </si>
  <si>
    <t>460131113</t>
  </si>
  <si>
    <t>Hloubení nezapažených jam při elektromontážích ručně v hornině tř I skupiny 3</t>
  </si>
  <si>
    <t>29632810</t>
  </si>
  <si>
    <t>Hloubení jam ručně včetně urovnání dna s přemístěním výkopku do vzdálenosti 3 m od okraje jámy nebo s naložením na dopravní prostředek v hornině třídy těžitelnosti I skupiny 3</t>
  </si>
  <si>
    <t>https://podminky.urs.cz/item/CS_URS_2025_02/460131113</t>
  </si>
  <si>
    <t>- výkop pro RMS1, RMS2, RMS3:</t>
  </si>
  <si>
    <t>(1,5*0,8*1)*3</t>
  </si>
  <si>
    <t>- výkop pro PT3:</t>
  </si>
  <si>
    <t>(1,5*0,8*1)</t>
  </si>
  <si>
    <t>- výkop pro optické šachty:</t>
  </si>
  <si>
    <t>(0,62*0,82*0,54)*2</t>
  </si>
  <si>
    <t>Součet</t>
  </si>
  <si>
    <t>42</t>
  </si>
  <si>
    <t>220182029</t>
  </si>
  <si>
    <t>Montáž plastové komory na spojkování optického kabelu</t>
  </si>
  <si>
    <t>kus</t>
  </si>
  <si>
    <t>-1524562066</t>
  </si>
  <si>
    <t>https://podminky.urs.cz/item/CS_URS_2025_02/220182029</t>
  </si>
  <si>
    <t>- montáž optické šachty:</t>
  </si>
  <si>
    <t>16</t>
  </si>
  <si>
    <t>406144200-R</t>
  </si>
  <si>
    <t xml:space="preserve">kabelová komora vodotěsná, včetně víka </t>
  </si>
  <si>
    <t>Cena pro projekt</t>
  </si>
  <si>
    <t>-1113615309</t>
  </si>
  <si>
    <t>- dodávka optické šachty:</t>
  </si>
  <si>
    <t>43</t>
  </si>
  <si>
    <t>220182205</t>
  </si>
  <si>
    <t>Montáž spojky optického kabelu s 48 vlákny</t>
  </si>
  <si>
    <t>201839727</t>
  </si>
  <si>
    <t>Montáž spojky optického kabelu venkovní s 48 vlákny</t>
  </si>
  <si>
    <t>https://podminky.urs.cz/item/CS_URS_2025_02/220182205</t>
  </si>
  <si>
    <t>- montáž optické spojky:</t>
  </si>
  <si>
    <t>17</t>
  </si>
  <si>
    <t>406100019-R</t>
  </si>
  <si>
    <t>Optická spojka 48 vláken</t>
  </si>
  <si>
    <t>-102762378</t>
  </si>
  <si>
    <t>- dodávka optické spojky:</t>
  </si>
  <si>
    <t>18</t>
  </si>
  <si>
    <t>460161152</t>
  </si>
  <si>
    <t>Hloubení kabelových rýh ručně š 35 cm hl 60 cm v hornině tř I skupiny 3</t>
  </si>
  <si>
    <t>-234424252</t>
  </si>
  <si>
    <t>Hloubení kabelových rýh ručně včetně urovnání dna s přemístěním výkopku do vzdálenosti 3 m od okraje jámy nebo s naložením na dopravní prostředek šířky 35 cm hloubky 60 cm v hornině třídy těžitelnosti I skupiny 3</t>
  </si>
  <si>
    <t>https://podminky.urs.cz/item/CS_URS_2025_02/460161152</t>
  </si>
  <si>
    <t>- výkop 35 x 60 ručně - odměřeno v AutoCadu:</t>
  </si>
  <si>
    <t>7+185+19</t>
  </si>
  <si>
    <t>19</t>
  </si>
  <si>
    <t>460161312</t>
  </si>
  <si>
    <t>Hloubení kabelových rýh ručně š 50 cm hl 120 cm v hornině tř I skupiny 3</t>
  </si>
  <si>
    <t>-1443173397</t>
  </si>
  <si>
    <t>Hloubení kabelových rýh ručně včetně urovnání dna s přemístěním výkopku do vzdálenosti 3 m od okraje jámy nebo s naložením na dopravní prostředek šířky 50 cm hloubky 120 cm v hornině třídy těžitelnosti I skupiny 3</t>
  </si>
  <si>
    <t>https://podminky.urs.cz/item/CS_URS_2025_02/460161312</t>
  </si>
  <si>
    <t>- výkop 50 x 120 ručně - odměřeno v AutoCadu:</t>
  </si>
  <si>
    <t>11+4,5</t>
  </si>
  <si>
    <t>20</t>
  </si>
  <si>
    <t>460341113</t>
  </si>
  <si>
    <t>Vodorovné přemístění horniny jakékoliv třídy dopravními prostředky při elektromontážích přes 500 do 1000 m</t>
  </si>
  <si>
    <t>231397554</t>
  </si>
  <si>
    <t>Vodorovné přemístění (odvoz) horniny dopravními prostředky včetně složení, bez naložení a rozprostření jakékoliv třídy, na vzdálenost přes 500 do 1000 m</t>
  </si>
  <si>
    <t>https://podminky.urs.cz/item/CS_URS_2025_02/460341113</t>
  </si>
  <si>
    <t>- přebytečná zemina z výkopu 35 x 60 - odměřeno v AutoCadu:</t>
  </si>
  <si>
    <t>(7+185+19)*0,35*0,2</t>
  </si>
  <si>
    <t>- přebytečná zemina z výkopu 50 x 120 - odměřeno v AutoCadu:</t>
  </si>
  <si>
    <t>(11+4,5)*0,5*0,2</t>
  </si>
  <si>
    <t>460341121</t>
  </si>
  <si>
    <t>Příplatek k vodorovnému přemístění horniny dopravními prostředky při elektromontážích za každých dalších i započatých 1000 m</t>
  </si>
  <si>
    <t>1779452242</t>
  </si>
  <si>
    <t>Vodorovné přemístění (odvoz) horniny dopravními prostředky včetně složení, bez naložení a rozprostření jakékoliv třídy, na vzdálenost Příplatek k ceně -1113 za každých dalších i započatých 1000 m</t>
  </si>
  <si>
    <t>https://podminky.urs.cz/item/CS_URS_2025_02/460341121</t>
  </si>
  <si>
    <t>Za dalších 9 km:</t>
  </si>
  <si>
    <t>(7+185+19)*0,35*0,2*9</t>
  </si>
  <si>
    <t>(11+4,5)*0,5*0,2*9</t>
  </si>
  <si>
    <t>22</t>
  </si>
  <si>
    <t>460431162</t>
  </si>
  <si>
    <t>Zásyp kabelových rýh ručně se zhutněním š 35 cm hl 60 cm z horniny tř I skupiny 3</t>
  </si>
  <si>
    <t>83615816</t>
  </si>
  <si>
    <t>Zásyp kabelových rýh ručně s přemístění sypaniny ze vzdálenosti do 10 m, s uložením výkopku ve vrstvách včetně zhutnění a úpravy povrchu šířky 35 cm hloubky 60 cm z horniny třídy těžitelnosti I skupiny 3</t>
  </si>
  <si>
    <t>https://podminky.urs.cz/item/CS_URS_2025_02/460431162</t>
  </si>
  <si>
    <t>23</t>
  </si>
  <si>
    <t>460431332</t>
  </si>
  <si>
    <t>Zásyp kabelových rýh ručně se zhutněním š 50 cm hl 120 cm z horniny tř I skupiny 3</t>
  </si>
  <si>
    <t>1041291022</t>
  </si>
  <si>
    <t>Zásyp kabelových rýh ručně s přemístění sypaniny ze vzdálenosti do 10 m, s uložením výkopku ve vrstvách včetně zhutnění a úpravy povrchu šířky 50 cm hloubky 120 cm z horniny třídy těžitelnosti I skupiny 3</t>
  </si>
  <si>
    <t>https://podminky.urs.cz/item/CS_URS_2025_02/460431332</t>
  </si>
  <si>
    <t>24</t>
  </si>
  <si>
    <t>460631214</t>
  </si>
  <si>
    <t>Řízené horizontální vrtání při elektromontážích v hornině tř. těžitelnosti I a II skupiny 1 až 4 vnějšího průměru přes 140 do 180 mm</t>
  </si>
  <si>
    <t>327973375</t>
  </si>
  <si>
    <t>Zemní protlaky řízené horizontální vrtání v hornině třídy těžitelnosti I a II skupiny 1 až 4 včetně protlačení trub v hloubce do 6 m vnějšího průměru vrtu přes 140 do 180 mm</t>
  </si>
  <si>
    <t>https://podminky.urs.cz/item/CS_URS_2025_02/460631214</t>
  </si>
  <si>
    <t>- nové prostupy:</t>
  </si>
  <si>
    <t>3*52</t>
  </si>
  <si>
    <t>2*14</t>
  </si>
  <si>
    <t>25</t>
  </si>
  <si>
    <t>28613818-R</t>
  </si>
  <si>
    <t>trubka vodovodní HDPE (IPE) tyče 6,12m 160x9,1mm</t>
  </si>
  <si>
    <t>1014732942</t>
  </si>
  <si>
    <t>3*(52+9)</t>
  </si>
  <si>
    <t>26</t>
  </si>
  <si>
    <t>460641113</t>
  </si>
  <si>
    <t>Základové konstrukce při elektromontážích z monolitického betonu tř. C 16/20</t>
  </si>
  <si>
    <t>2125414247</t>
  </si>
  <si>
    <t>Základové konstrukce základ bez bednění do rostlé zeminy z monolitického betonu tř. C 16/20</t>
  </si>
  <si>
    <t>https://podminky.urs.cz/item/CS_URS_2025_02/460641113</t>
  </si>
  <si>
    <t>- základ pro rozvaděče RMS1, RMS2, RMS3:</t>
  </si>
  <si>
    <t>- základ pro platební automat PT3:</t>
  </si>
  <si>
    <t>27</t>
  </si>
  <si>
    <t>460641411</t>
  </si>
  <si>
    <t>Zřízení nezabudovaného bednění základových konstrukcí při elektromontážích</t>
  </si>
  <si>
    <t>m2</t>
  </si>
  <si>
    <t>-948201493</t>
  </si>
  <si>
    <t>Základové konstrukce bednění s případnými vzpěrami nezabudované zřízení</t>
  </si>
  <si>
    <t>https://podminky.urs.cz/item/CS_URS_2025_02/460641411</t>
  </si>
  <si>
    <t>- bednění základů rozvaděčů RMS1, RMS2, RMS3:</t>
  </si>
  <si>
    <t>(2*(1,5*1)+2*(0,8*1))*3</t>
  </si>
  <si>
    <t>- bednění základu platebního automatu PT3:</t>
  </si>
  <si>
    <t>(2*(1,5*1)+2*(0,8*1))</t>
  </si>
  <si>
    <t>28</t>
  </si>
  <si>
    <t>460641412</t>
  </si>
  <si>
    <t>Odstranění nezabudovaného bednění základových konstrukcí při elektromontážích</t>
  </si>
  <si>
    <t>-1840738546</t>
  </si>
  <si>
    <t>Základové konstrukce bednění s případnými vzpěrami nezabudované odstranění</t>
  </si>
  <si>
    <t>https://podminky.urs.cz/item/CS_URS_2025_02/460641412</t>
  </si>
  <si>
    <t>29</t>
  </si>
  <si>
    <t>460661512</t>
  </si>
  <si>
    <t>Kabelové lože z písku pro kabely nn kryté plastovou fólií š lože přes 25 do 50 cm</t>
  </si>
  <si>
    <t>-122557567</t>
  </si>
  <si>
    <t>Kabelové lože z písku včetně podsypu, zhutnění a urovnání povrchu pro kabely nn zakryté plastovou fólií, šířky přes 25 do 50 cm</t>
  </si>
  <si>
    <t>https://podminky.urs.cz/item/CS_URS_2025_02/460661512</t>
  </si>
  <si>
    <t>30</t>
  </si>
  <si>
    <t>69311311</t>
  </si>
  <si>
    <t>pás varovný plný do výkopu š 330mm s potiskem</t>
  </si>
  <si>
    <t>1425673879</t>
  </si>
  <si>
    <t>44</t>
  </si>
  <si>
    <t>220182039</t>
  </si>
  <si>
    <t>Uložení trubky HDPE pro optický kabel do výkopu bez zřízení lože a bez krytí průměru nad 20 mm</t>
  </si>
  <si>
    <t>2095716259</t>
  </si>
  <si>
    <t>Uložení trubky HDPE do výkopu pro optický kabel bez zřízení lože a bez krytí průměru přes 20 mm</t>
  </si>
  <si>
    <t>https://podminky.urs.cz/item/CS_URS_2025_02/220182039</t>
  </si>
  <si>
    <t>odměřeno v AutoCadu:</t>
  </si>
  <si>
    <t>- chránička kabelů</t>
  </si>
  <si>
    <t>(2*(7+185+19+11+4,5))*1,25</t>
  </si>
  <si>
    <t>31</t>
  </si>
  <si>
    <t>34571801</t>
  </si>
  <si>
    <t>chránička optického kabelu HDPE jednoplášťová bezhalogenová D 32/27mm</t>
  </si>
  <si>
    <t>635041680</t>
  </si>
  <si>
    <t>- chránička kabelů - odměřeno v AutoCadu:</t>
  </si>
  <si>
    <t>45</t>
  </si>
  <si>
    <t>220182034</t>
  </si>
  <si>
    <t>Zafukování optického kabelu do trubky nebo mikrotrubičky HDPE</t>
  </si>
  <si>
    <t>1049490110</t>
  </si>
  <si>
    <t>https://podminky.urs.cz/item/CS_URS_2025_02/220182034</t>
  </si>
  <si>
    <t>46</t>
  </si>
  <si>
    <t>34123017-R</t>
  </si>
  <si>
    <t>Kabel optický 16 vl, SM, venkovní</t>
  </si>
  <si>
    <t>75054478</t>
  </si>
  <si>
    <t>((2*(7+185+19+11+4,5))*1,25)*1,05</t>
  </si>
  <si>
    <t>53</t>
  </si>
  <si>
    <t>220182095-R</t>
  </si>
  <si>
    <t>Ukončení optického kabelu v optorozvaděči pro SZZ se závěrečným měřením s 16 optickými vlákny</t>
  </si>
  <si>
    <t>767876977</t>
  </si>
  <si>
    <t>47</t>
  </si>
  <si>
    <t>220182027</t>
  </si>
  <si>
    <t>Montáž koncovky nebo záslepky bez svařování na HDPE trubku</t>
  </si>
  <si>
    <t>993473460</t>
  </si>
  <si>
    <t>https://podminky.urs.cz/item/CS_URS_2025_02/220182027</t>
  </si>
  <si>
    <t>48</t>
  </si>
  <si>
    <t>34571800-R</t>
  </si>
  <si>
    <t>těsnící průchodka pro chráničky optického kabelu D 32mm</t>
  </si>
  <si>
    <t>ks</t>
  </si>
  <si>
    <t>2140892013</t>
  </si>
  <si>
    <t>49</t>
  </si>
  <si>
    <t>220182023</t>
  </si>
  <si>
    <t>Kontrola tlakutěsnosti HDPE trubky od 1 m do 2000 m</t>
  </si>
  <si>
    <t>1976796250</t>
  </si>
  <si>
    <t>https://podminky.urs.cz/item/CS_URS_2025_02/220182023</t>
  </si>
  <si>
    <t>50</t>
  </si>
  <si>
    <t>220182025</t>
  </si>
  <si>
    <t>Kontrola průchodnosti trubky pro optický kabel do 2000 m</t>
  </si>
  <si>
    <t>527029101</t>
  </si>
  <si>
    <t>Kontrola průchodnosti trubky kalibrace do 2000 m</t>
  </si>
  <si>
    <t>https://podminky.urs.cz/item/CS_URS_2025_02/220182025</t>
  </si>
  <si>
    <t>51</t>
  </si>
  <si>
    <t>460742113</t>
  </si>
  <si>
    <t>Osazení kabelových prostupů z trub plastových do rýhy bez obsypu průměru přes 15 do 20 cm</t>
  </si>
  <si>
    <t>2095842006</t>
  </si>
  <si>
    <t>Osazení kabelových prostupů včetně utěsnění a spárování z trub plastových do rýhy, bez výkopových prací bez obsypu, vnitřního průměru přes 15 do 20 cm</t>
  </si>
  <si>
    <t>https://podminky.urs.cz/item/CS_URS_2025_02/460742113</t>
  </si>
  <si>
    <t>- chráničky v překopech:</t>
  </si>
  <si>
    <t>2*11+4,5</t>
  </si>
  <si>
    <t>32</t>
  </si>
  <si>
    <t>-1327044259</t>
  </si>
  <si>
    <t>52</t>
  </si>
  <si>
    <t>460742112</t>
  </si>
  <si>
    <t>Osazení kabelových prostupů z trub plastových do rýhy bez obsypu průměru přes 10 do 15 cm</t>
  </si>
  <si>
    <t>511413671</t>
  </si>
  <si>
    <t>Osazení kabelových prostupů včetně utěsnění a spárování z trub plastových do rýhy, bez výkopových prací bez obsypu, vnitřního průměru přes 10 do 15 cm</t>
  </si>
  <si>
    <t>https://podminky.urs.cz/item/CS_URS_2025_02/460742112</t>
  </si>
  <si>
    <t>33</t>
  </si>
  <si>
    <t>34571358</t>
  </si>
  <si>
    <t>trubka elektroinstalační ohebná dvouplášťová korugovaná HDPE (chránička) D 136/160mm</t>
  </si>
  <si>
    <t>-576584899</t>
  </si>
  <si>
    <t>VRN</t>
  </si>
  <si>
    <t xml:space="preserve">  Vedlejší rozpočtové náklady</t>
  </si>
  <si>
    <t>34</t>
  </si>
  <si>
    <t>012103101</t>
  </si>
  <si>
    <t>Náklady na vytýčení inženýrských sítí</t>
  </si>
  <si>
    <t>1024</t>
  </si>
  <si>
    <t>1286921222</t>
  </si>
  <si>
    <t>Vytýčení inženýrských sítí dotčených nebo souvisejících se stavbou před a v průběhu výstavby.</t>
  </si>
  <si>
    <t>35</t>
  </si>
  <si>
    <t>075002000</t>
  </si>
  <si>
    <t>Ochranná pásma</t>
  </si>
  <si>
    <t>-1041074923</t>
  </si>
  <si>
    <t>https://podminky.urs.cz/item/CS_URS_2025_02/075002000</t>
  </si>
  <si>
    <t>VRN1</t>
  </si>
  <si>
    <t>Průzkumné, geodetické a projektové práce</t>
  </si>
  <si>
    <t>36</t>
  </si>
  <si>
    <t>012303000</t>
  </si>
  <si>
    <t>Zeměměřičské práce při provádění stavby</t>
  </si>
  <si>
    <t>-243204628</t>
  </si>
  <si>
    <t>https://podminky.urs.cz/item/CS_URS_2025_02/012303000</t>
  </si>
  <si>
    <t>SO 401 - v.č. B - Souhrnná technická zpráva</t>
  </si>
  <si>
    <t>- přímo zadané:</t>
  </si>
  <si>
    <t>VRN3</t>
  </si>
  <si>
    <t>Zařízení staveniště</t>
  </si>
  <si>
    <t>37</t>
  </si>
  <si>
    <t>032002000</t>
  </si>
  <si>
    <t>Vybavení staveniště</t>
  </si>
  <si>
    <t>-1394602346</t>
  </si>
  <si>
    <t>https://podminky.urs.cz/item/CS_URS_2025_02/032002000</t>
  </si>
  <si>
    <t>38</t>
  </si>
  <si>
    <t>034203000</t>
  </si>
  <si>
    <t>Opatření na ochranu pozemků sousedních se staveništěm</t>
  </si>
  <si>
    <t>-1017046711</t>
  </si>
  <si>
    <t>https://podminky.urs.cz/item/CS_URS_2025_02/034203000</t>
  </si>
  <si>
    <t>- GZS vč. opatření na ochranu dle vyhl. 398/2009 Sb.</t>
  </si>
  <si>
    <t xml:space="preserve">- přímo zadané </t>
  </si>
  <si>
    <t>39</t>
  </si>
  <si>
    <t>034303000.1</t>
  </si>
  <si>
    <t>Náklady na dopravní značení na staveništi a/nebo v okolí staveniště</t>
  </si>
  <si>
    <t>kpl</t>
  </si>
  <si>
    <t>-1457233447</t>
  </si>
  <si>
    <t>Náklady na zřízení, údržbu a zrušení dočasného dopravního značení, potřebného k zajištění přístupu nebo provozu na staveništi a/nebo</t>
  </si>
  <si>
    <t>v okolí staveniště.</t>
  </si>
  <si>
    <t>Dopravně inženýrská opatření</t>
  </si>
  <si>
    <t>40</t>
  </si>
  <si>
    <t>034503000</t>
  </si>
  <si>
    <t>Informační tabule na staveništi</t>
  </si>
  <si>
    <t>-1273255455</t>
  </si>
  <si>
    <t>https://podminky.urs.cz/item/CS_URS_2025_02/034503000</t>
  </si>
  <si>
    <t>- Zařízení staveniště zabezpečení staveniště informační tabule</t>
  </si>
  <si>
    <t>- přímo zadané</t>
  </si>
  <si>
    <t>VRN7</t>
  </si>
  <si>
    <t>Provozní vlivy</t>
  </si>
  <si>
    <t>41</t>
  </si>
  <si>
    <t>072002000</t>
  </si>
  <si>
    <t>Silniční provoz</t>
  </si>
  <si>
    <t>-1993317846</t>
  </si>
  <si>
    <t>https://podminky.urs.cz/item/CS_URS_2025_02/072002000</t>
  </si>
  <si>
    <t>- Rušení prací silničním provozem</t>
  </si>
  <si>
    <t>SO 411.2 - Technologie závorového systému</t>
  </si>
  <si>
    <t xml:space="preserve">    22-M - Montáže technologických zařízení pro dopravní stavby</t>
  </si>
  <si>
    <t xml:space="preserve">    VRN4 - Inženýrská činnost</t>
  </si>
  <si>
    <t>210100004</t>
  </si>
  <si>
    <t>Ukončení vodičů v rozváděči nebo na přístroji včetně zapojení průřezu žíly do 25 mm2</t>
  </si>
  <si>
    <t>1671865444</t>
  </si>
  <si>
    <t>Ukončení vodičů izolovaných s označením a zapojením v rozváděči nebo na přístroji průřezu žíly do 25 mm2</t>
  </si>
  <si>
    <t>https://podminky.urs.cz/item/CS_URS_2025_02/210100004</t>
  </si>
  <si>
    <t>- ukončení napájecích kabelů</t>
  </si>
  <si>
    <t>1*4</t>
  </si>
  <si>
    <t>210101155</t>
  </si>
  <si>
    <t>Ukončení kabelů celoplastových koncovkou do 1 kV staniční KSPe epoxidovou žíly do 3x50 a 4x35 mm2</t>
  </si>
  <si>
    <t>-326137212</t>
  </si>
  <si>
    <t>Ukončení kabelů nebo vodičů koncovkou popř. vývodkou do 1 kV staniční epoxidovou kabelů celoplastových, počtu a průřezu žil do 3 x 50 a 4 x 35 mm2</t>
  </si>
  <si>
    <t>https://podminky.urs.cz/item/CS_URS_2025_02/210101155</t>
  </si>
  <si>
    <t>35436314</t>
  </si>
  <si>
    <t>hlava rozdělovací smršťovaná přímá do 1kV SKE 4f/1+2 kabel 12-32mm/průřez 1,5-35mm</t>
  </si>
  <si>
    <t>-1896078356</t>
  </si>
  <si>
    <t>210812011</t>
  </si>
  <si>
    <t>Montáž kabelu Cu plného nebo laněného do 1 kV žíly 3x1,5 až 6 mm2 (např. CYKY, CYKFY) bez ukončení uloženého volně nebo v liště</t>
  </si>
  <si>
    <t>-1075255782</t>
  </si>
  <si>
    <t>Montáž izolovaných kabelů měděných do 1 kV bez ukončení plných nebo laněných kulatých (např. CYKY, CYKFY) uložených volně nebo v liště počtu a průřezu žil 3x1,5 až 6 mm2</t>
  </si>
  <si>
    <t>https://podminky.urs.cz/item/CS_URS_2025_02/210812011</t>
  </si>
  <si>
    <t>- montáž kabelu CYKY-J 3x1,5. Odměřeno v AutoCadu:</t>
  </si>
  <si>
    <t>34111030</t>
  </si>
  <si>
    <t>kabel instalační jádro Cu plné izolace PVC plášť PVC 450/750V (CYKY) 3x1,5mm2</t>
  </si>
  <si>
    <t>12474379</t>
  </si>
  <si>
    <t>15*1,05</t>
  </si>
  <si>
    <t>-1086206284</t>
  </si>
  <si>
    <t>- montáž kabelu CYKY-J 3x2,5. Odměřeno v AutoCadu:</t>
  </si>
  <si>
    <t>18+22+40</t>
  </si>
  <si>
    <t>34111036</t>
  </si>
  <si>
    <t>kabel instalační jádro Cu plné izolace PVC plášť PVC 450/750V (CYKY) 3x2,5mm2</t>
  </si>
  <si>
    <t>863258133</t>
  </si>
  <si>
    <t>(18+22+40)*1,05</t>
  </si>
  <si>
    <t>22-M</t>
  </si>
  <si>
    <t>Montáže technologických zařízení pro dopravní stavby</t>
  </si>
  <si>
    <t>220110192</t>
  </si>
  <si>
    <t>Montáž kabelové skříně [typu KVZ Krone] se soklem</t>
  </si>
  <si>
    <t>-1667527836</t>
  </si>
  <si>
    <t xml:space="preserve">Montáž kabelové skříně se soklem </t>
  </si>
  <si>
    <t>https://podminky.urs.cz/item/CS_URS_2025_02/220110192</t>
  </si>
  <si>
    <t>- montáž skříní podružných rozvaděčů RMS1, RMS2, RMS3:</t>
  </si>
  <si>
    <t>- montáž skříně optického rozvaděče:</t>
  </si>
  <si>
    <t>406100068</t>
  </si>
  <si>
    <t xml:space="preserve">Skříň optického rozvaděče </t>
  </si>
  <si>
    <t>-304707237</t>
  </si>
  <si>
    <t>- dodávka skříně optického rozvaděče:</t>
  </si>
  <si>
    <t>35711651-R</t>
  </si>
  <si>
    <t>skříň rozváděče elektroměrového pro přímé měření do výklenku celoplastové provedení pro 1x jednosazbový třífázový elektroměr přístroje na elektroměrové desce s plombovatelným krytem jističů (ER112/PVP7P)</t>
  </si>
  <si>
    <t>2061795959</t>
  </si>
  <si>
    <t>rozvaděč elektroměrový plastový dvoudvéřový</t>
  </si>
  <si>
    <t>- dodávka skříní podružných rozvaděčů RMS1, RMS2, RMS3:</t>
  </si>
  <si>
    <t>např. typ NSYPLD8122G Thalassa PLD, 850x1115x320</t>
  </si>
  <si>
    <t>obsahuje:</t>
  </si>
  <si>
    <t>- 2x trojbodový závěr bez vložky</t>
  </si>
  <si>
    <t>- 2x vložka cylindrická</t>
  </si>
  <si>
    <t>- 2x zadní rám, rám A - 3x DIN lišta, rám B - vnitřní skříň (upřesní BKOM)</t>
  </si>
  <si>
    <t>- spojovací materiál</t>
  </si>
  <si>
    <t>11</t>
  </si>
  <si>
    <t>406100047</t>
  </si>
  <si>
    <t>Základový rám pod řadič - plastový</t>
  </si>
  <si>
    <t>-1079332744</t>
  </si>
  <si>
    <t>- dodávka soklů skříní podružných rozvaděčů RMS1, RMS2, RMS3:</t>
  </si>
  <si>
    <t>např. typ NSCHN NSYZD1232G 7035 pro PLD812, 900x1115x320</t>
  </si>
  <si>
    <t>406100009</t>
  </si>
  <si>
    <t>Elektroinstalační materiál</t>
  </si>
  <si>
    <t>-97746842</t>
  </si>
  <si>
    <t>- elektroinstalační materiál v RMS1, RMS2, RMS3:</t>
  </si>
  <si>
    <t>220182031-R</t>
  </si>
  <si>
    <t>Zatažení kabelu FTP 6a do ochranné HDPE trubky</t>
  </si>
  <si>
    <t>-23002197</t>
  </si>
  <si>
    <t>- kabel protáhnout HDPE trubkami:</t>
  </si>
  <si>
    <t>60+10+2*20+10+7</t>
  </si>
  <si>
    <t>341310412</t>
  </si>
  <si>
    <t>kabel FTP 6a</t>
  </si>
  <si>
    <t>1445722712</t>
  </si>
  <si>
    <t>včetně prořezu</t>
  </si>
  <si>
    <t>(60+10+2*20+10+7)*1,05</t>
  </si>
  <si>
    <t>3411310413</t>
  </si>
  <si>
    <t>FTP konektor (Rj45) cat6a</t>
  </si>
  <si>
    <t>1334254369</t>
  </si>
  <si>
    <t>- konektory na kabelech UTP Cat5</t>
  </si>
  <si>
    <t>5*2</t>
  </si>
  <si>
    <t>220450002</t>
  </si>
  <si>
    <t>Montáž switche datového</t>
  </si>
  <si>
    <t>-890648061</t>
  </si>
  <si>
    <t>https://podminky.urs.cz/item/CS_URS_2025_02/220450002</t>
  </si>
  <si>
    <t>- montáž switche do RMS3:</t>
  </si>
  <si>
    <t>406100012</t>
  </si>
  <si>
    <t>Switch 8 portů</t>
  </si>
  <si>
    <t>-583277298</t>
  </si>
  <si>
    <t>220960165</t>
  </si>
  <si>
    <t>Montáž jednozávitové indukční smyčky s impedančním transformátorem</t>
  </si>
  <si>
    <t>518320658</t>
  </si>
  <si>
    <t>Montáž indukční smyčky jednozávitové s impedančním transformátorem</t>
  </si>
  <si>
    <t>https://podminky.urs.cz/item/CS_URS_2025_02/220960165</t>
  </si>
  <si>
    <t>- montáž indukčních smyček závorového systému</t>
  </si>
  <si>
    <t>404611214</t>
  </si>
  <si>
    <t>Impedanční transformátor pro jednozávitové smyčky</t>
  </si>
  <si>
    <t>1685776072</t>
  </si>
  <si>
    <t>- dodávka indukčních smyček závorového systému</t>
  </si>
  <si>
    <t>406100009-R</t>
  </si>
  <si>
    <t>Montáž závorového systému</t>
  </si>
  <si>
    <t>soubor</t>
  </si>
  <si>
    <t>-1693374274</t>
  </si>
  <si>
    <t>Montáž prvků závorového systému</t>
  </si>
  <si>
    <t>Obsahuje:</t>
  </si>
  <si>
    <t xml:space="preserve">-  drobná kabeláž</t>
  </si>
  <si>
    <t>- montáž HW</t>
  </si>
  <si>
    <t>- montáž SW</t>
  </si>
  <si>
    <t>- dopravné, režie, školení</t>
  </si>
  <si>
    <t>406144204</t>
  </si>
  <si>
    <t>Online parkovací systém s možností rozšíření</t>
  </si>
  <si>
    <t>474223466</t>
  </si>
  <si>
    <t>Online systém s možností rozšíření</t>
  </si>
  <si>
    <t xml:space="preserve">Obsahuje: </t>
  </si>
  <si>
    <t>- datový server pro parkovací systém se serverovým OS</t>
  </si>
  <si>
    <t>- PC pro systém LPR</t>
  </si>
  <si>
    <t>- LCD monitor</t>
  </si>
  <si>
    <t>- multifunkčí pokladní tiskárnu</t>
  </si>
  <si>
    <t xml:space="preserve">- čtečka čárového kódu </t>
  </si>
  <si>
    <t>- čtečka bezkontaktních karet</t>
  </si>
  <si>
    <t>- SW administrace</t>
  </si>
  <si>
    <t>- základní SW jádro pro 5 zařízení</t>
  </si>
  <si>
    <t>- SW pro správu karet</t>
  </si>
  <si>
    <t>- SW pro tvorbu databázových reportů</t>
  </si>
  <si>
    <t>- rozšíření SW o nadstandardní sadu šablon reportů určenou pro automatickou pokladnu</t>
  </si>
  <si>
    <t>- databázový server</t>
  </si>
  <si>
    <t xml:space="preserve">- IP telefon pro zajištění komunikace </t>
  </si>
  <si>
    <t>- SW pro tisk reklamních sdělení</t>
  </si>
  <si>
    <t>- webové rozhraní pro implementaci mobilních plateb</t>
  </si>
  <si>
    <t>406144201</t>
  </si>
  <si>
    <t>Parkovací systém parkoviště pro automobily 1</t>
  </si>
  <si>
    <t>-2005857527</t>
  </si>
  <si>
    <t xml:space="preserve">Dodávka parkovacího systému pro automobily </t>
  </si>
  <si>
    <t>- základní set vjezdovéhé parkovacího terminálu</t>
  </si>
  <si>
    <t>- informační displej grafický</t>
  </si>
  <si>
    <t>- čtečka čárového 1D a 2D kódu</t>
  </si>
  <si>
    <t xml:space="preserve">- tiskárna parkovacích lístků </t>
  </si>
  <si>
    <t>- IP interkom</t>
  </si>
  <si>
    <t>- automatická pokladna</t>
  </si>
  <si>
    <t>- terminál pro akceptaci kontaktních i bezkontaktních platebních karet</t>
  </si>
  <si>
    <t>- automatická závora s detektorem pro rameno 3 m</t>
  </si>
  <si>
    <t>- standardní rameno délka 3 m</t>
  </si>
  <si>
    <t xml:space="preserve">- hliníkový dvoukomorový LED semafor </t>
  </si>
  <si>
    <t>- sloupek semaforu pro silniční závoru nízký</t>
  </si>
  <si>
    <t xml:space="preserve">- SW pro rozpoznání SPZ </t>
  </si>
  <si>
    <t>- kamera pro snímání SPZ</t>
  </si>
  <si>
    <t xml:space="preserve">- SW vybavení kamerového systému </t>
  </si>
  <si>
    <t>- sloupek kamery pro snímání SPZ</t>
  </si>
  <si>
    <t>013203000</t>
  </si>
  <si>
    <t>Dokumentace stavby (výkresová a textová)</t>
  </si>
  <si>
    <t>1369309463</t>
  </si>
  <si>
    <t>https://podminky.urs.cz/item/CS_URS_2025_02/013203000</t>
  </si>
  <si>
    <t>013254000</t>
  </si>
  <si>
    <t>Dokumentace skutečného provedení stavby</t>
  </si>
  <si>
    <t>1622238582</t>
  </si>
  <si>
    <t>https://podminky.urs.cz/item/CS_URS_2025_02/013254000</t>
  </si>
  <si>
    <t>VRN4</t>
  </si>
  <si>
    <t>Inženýrská činnost</t>
  </si>
  <si>
    <t>044002000</t>
  </si>
  <si>
    <t>Revize revize dočasných objektů nebo zařízení staveniště</t>
  </si>
  <si>
    <t>2067670760</t>
  </si>
  <si>
    <t>https://podminky.urs.cz/item/CS_URS_2025_02/044002000</t>
  </si>
  <si>
    <t>045303000</t>
  </si>
  <si>
    <t>Koordinační činnost</t>
  </si>
  <si>
    <t>1174921989</t>
  </si>
  <si>
    <t>https://podminky.urs.cz/item/CS_URS_2025_02/045303000</t>
  </si>
  <si>
    <t>- Kompletační činnost - inženýrská činnost dodavatelská</t>
  </si>
  <si>
    <t>SO 411.3 - Stavební úpravy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</si>
  <si>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</si>
  <si>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</si>
  <si>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</si>
  <si>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</si>
  <si>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113106123</t>
  </si>
  <si>
    <t>Rozebrání dlažeb ze zámkových dlaždic komunikací pro pěší ručně</t>
  </si>
  <si>
    <t>751973469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</si>
  <si>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</si>
  <si>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https://podminky.urs.cz/item/CS_URS_2025_02/113106123</t>
  </si>
  <si>
    <t xml:space="preserve">- rozebrání šedé zámk. dlažby  tvar I - odměřeno v AutoCadu:   </t>
  </si>
  <si>
    <t>7*0,35</t>
  </si>
  <si>
    <t>113107141</t>
  </si>
  <si>
    <t>Odstranění podkladu živičného tl 50 mm ručně</t>
  </si>
  <si>
    <t>497008767</t>
  </si>
  <si>
    <t>Odstranění podkladů nebo krytů ručně s přemístěním hmot na skládku na vzdálenost do 3 m nebo s naložením na dopravní prostředek živičných, o tl. vrstvy do 50 mm</t>
  </si>
  <si>
    <t>https://podminky.urs.cz/item/CS_URS_2025_02/113107141</t>
  </si>
  <si>
    <t>- rozebrání chodníku z LA - odměřeno v AutoCadu:</t>
  </si>
  <si>
    <t>(4+2,5+6,5+6)*0,35</t>
  </si>
  <si>
    <t>121112003</t>
  </si>
  <si>
    <t>Sejmutí ornice tl vrstvy do 200 mm ručně</t>
  </si>
  <si>
    <t>-273809654</t>
  </si>
  <si>
    <t>Sejmutí ornice ručně při souvislé ploše, tl. vrstvy do 200 mm</t>
  </si>
  <si>
    <t>https://podminky.urs.cz/item/CS_URS_2025_02/121112003</t>
  </si>
  <si>
    <t>- výkopy v zeleném pásu. Odměřenov AutoCadu:</t>
  </si>
  <si>
    <t>(25+20,5+74+65,5)*0,35</t>
  </si>
  <si>
    <t>- výkop pro rozšíření komunikace:</t>
  </si>
  <si>
    <t>122251102</t>
  </si>
  <si>
    <t>Odkopávky a prokopávky nezapažené v hornině třídy těžitelnosti I skupiny 3 objem do 50 m3 strojně</t>
  </si>
  <si>
    <t>1296679996</t>
  </si>
  <si>
    <t>Odkopávky a prokopávky nezapažené strojně v hornině třídy těžitelnosti I skupiny 3 přes 20 do 50 m3</t>
  </si>
  <si>
    <t>https://podminky.urs.cz/item/CS_URS_2025_02/122251102</t>
  </si>
  <si>
    <t>tř. 3 (dle ČSN 73 3050) = tř. I (dle ČSN EN 805)</t>
  </si>
  <si>
    <t>(2,45+6,65+84,75)*0,6</t>
  </si>
  <si>
    <t>122702119</t>
  </si>
  <si>
    <t>Příplatek za lepivost k odkopávkám a prokopávkám výsypek rozpojitelných bez předchozího rozrušení</t>
  </si>
  <si>
    <t>CS ÚRS 2021 01</t>
  </si>
  <si>
    <t>421123530</t>
  </si>
  <si>
    <t>Odkopávky a prokopávky výsypek Příplatek k cenám za lepivost zemin</t>
  </si>
  <si>
    <t>https://podminky.urs.cz/item/CS_URS_2021_01/122702119</t>
  </si>
  <si>
    <t>Příplatek za lepivost 30%</t>
  </si>
  <si>
    <t>((2,45+6,65+84,75)*0,6)*0,3</t>
  </si>
  <si>
    <t>162651112</t>
  </si>
  <si>
    <t>Vodorovné přemístění přes 4 000 do 5000 m výkopku/sypaniny z horniny třídy těžitelnosti I skupiny 1 až 3</t>
  </si>
  <si>
    <t>1575264832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</si>
  <si>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</si>
  <si>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https://podminky.urs.cz/item/CS_URS_2025_02/162651112</t>
  </si>
  <si>
    <t>181111111</t>
  </si>
  <si>
    <t>Plošná úprava terénu do 500 m2 zemina skupiny 1 až 4 nerovnosti přes 50 do 100 mm v rovinně a svahu do 1:5</t>
  </si>
  <si>
    <t>147161130</t>
  </si>
  <si>
    <t>Plošná úprava terénu v zemině skupiny 1 až 4 s urovnáním povrchu bez doplnění ornice souvislé plochy do 500 m2 při nerovnostech terénu přes 50 do 100 mm v rovině nebo na svahu do 1:5</t>
  </si>
  <si>
    <t>https://podminky.urs.cz/item/CS_URS_2025_02/181111111</t>
  </si>
  <si>
    <t>- úprava plochy zeleně. Odměřeno v AutoCadu:</t>
  </si>
  <si>
    <t>181351003</t>
  </si>
  <si>
    <t>Rozprostření ornice tl vrstvy do 200 mm pl do 100 m2 v rovině nebo ve svahu do 1:5 strojně</t>
  </si>
  <si>
    <t>1295774704</t>
  </si>
  <si>
    <t>Rozprostření a urovnání ornice v rovině nebo ve svahu sklonu do 1:5 strojně při souvislé ploše do 100 m2, tl. vrstvy do 200 mm</t>
  </si>
  <si>
    <t>https://podminky.urs.cz/item/CS_URS_2025_02/181351003</t>
  </si>
  <si>
    <t>181411141</t>
  </si>
  <si>
    <t>Založení parterového trávníku výsevem pl do 1000 m2 v rovině a ve svahu do 1:5</t>
  </si>
  <si>
    <t>1904477330</t>
  </si>
  <si>
    <t>Založení trávníku na půdě předem připravené plochy do 1000 m2 výsevem včetně utažení parterového v rovině nebo na svahu do 1:5</t>
  </si>
  <si>
    <t>https://podminky.urs.cz/item/CS_URS_2025_02/181411141</t>
  </si>
  <si>
    <t>00572410</t>
  </si>
  <si>
    <t>osivo směs travní parková</t>
  </si>
  <si>
    <t>1629787297</t>
  </si>
  <si>
    <t>- osetí plochy kabelové trasy - odměřeno v AutoCadu:</t>
  </si>
  <si>
    <t>1Kg travního semene na 50m2 plochy</t>
  </si>
  <si>
    <t>64,75/50</t>
  </si>
  <si>
    <t>181951112</t>
  </si>
  <si>
    <t>Úprava pláně v hornině třídy těžitelnosti I skupiny 1 až 3 se zhutněním strojně</t>
  </si>
  <si>
    <t>462995591</t>
  </si>
  <si>
    <t>Úprava pláně vyrovnáním výškových rozdílů strojně v hornině třídy těžitelnosti I, skupiny 1 až 3 se zhutněním</t>
  </si>
  <si>
    <t>https://podminky.urs.cz/item/CS_URS_2025_02/181951112</t>
  </si>
  <si>
    <t>183205111</t>
  </si>
  <si>
    <t>Založení záhonu v rovině a svahu do 1:5 zemina skupiny 1 a 2</t>
  </si>
  <si>
    <t>1893884158</t>
  </si>
  <si>
    <t>Založení záhonu pro výsadbu rostlin v rovině nebo na svahu do 1:5 v zemině skupiny 1 až 2</t>
  </si>
  <si>
    <t>https://podminky.urs.cz/item/CS_URS_2025_02/183205111</t>
  </si>
  <si>
    <t>183403114</t>
  </si>
  <si>
    <t>Obdělání půdy kultivátorováním v rovině a svahu do 1:5</t>
  </si>
  <si>
    <t>1922423566</t>
  </si>
  <si>
    <t>Obdělání půdy kultivátorováním v rovině nebo na svahu do 1:5</t>
  </si>
  <si>
    <t>https://podminky.urs.cz/item/CS_URS_2025_02/183403114</t>
  </si>
  <si>
    <t>183403153</t>
  </si>
  <si>
    <t>Obdělání půdy hrabáním v rovině a svahu do 1:5</t>
  </si>
  <si>
    <t>-1585637320</t>
  </si>
  <si>
    <t>Obdělání půdy hrabáním v rovině nebo na svahu do 1:5</t>
  </si>
  <si>
    <t>https://podminky.urs.cz/item/CS_URS_2025_02/183403153</t>
  </si>
  <si>
    <t>185803111</t>
  </si>
  <si>
    <t>Ošetření trávníku shrabáním v rovině a svahu do 1:5</t>
  </si>
  <si>
    <t>1613258979</t>
  </si>
  <si>
    <t>Ošetření trávníku jednorázové v rovině nebo na svahu do 1:5</t>
  </si>
  <si>
    <t>https://podminky.urs.cz/item/CS_URS_2025_02/185803111</t>
  </si>
  <si>
    <t>185804312</t>
  </si>
  <si>
    <t>Zalití rostlin vodou plocha přes 20 m2</t>
  </si>
  <si>
    <t>-1154424396</t>
  </si>
  <si>
    <t>Zalití rostlin vodou plochy záhonů jednotlivě přes 20 m2</t>
  </si>
  <si>
    <t>https://podminky.urs.cz/item/CS_URS_2025_02/185804312</t>
  </si>
  <si>
    <t>- zálivka osetého povrchu kabelové trasy</t>
  </si>
  <si>
    <t>Zalévání trávníku vodou 8x po 10 l/m2</t>
  </si>
  <si>
    <t>64,75*0,001*8</t>
  </si>
  <si>
    <t>08211320</t>
  </si>
  <si>
    <t>voda pitná pro smluvní odběratele</t>
  </si>
  <si>
    <t>583071639</t>
  </si>
  <si>
    <t>185851121</t>
  </si>
  <si>
    <t>Dovoz vody pro zálivku rostlin za vzdálenost do 1000 m</t>
  </si>
  <si>
    <t>-1372626659</t>
  </si>
  <si>
    <t>Dovoz vody pro zálivku rostlin na vzdálenost do 1000 m</t>
  </si>
  <si>
    <t>https://podminky.urs.cz/item/CS_URS_2025_02/185851121</t>
  </si>
  <si>
    <t>185851129</t>
  </si>
  <si>
    <t>Příplatek k dovozu vody pro zálivku rostlin do 1000 m ZKD 1000 m</t>
  </si>
  <si>
    <t>-1948869718</t>
  </si>
  <si>
    <t>Dovoz vody pro zálivku rostlin Příplatek k ceně za každých dalších i započatých 1000 m</t>
  </si>
  <si>
    <t>https://podminky.urs.cz/item/CS_URS_2025_02/185851129</t>
  </si>
  <si>
    <t>64,75*0,001*8*10</t>
  </si>
  <si>
    <t>Komunikace pozemní</t>
  </si>
  <si>
    <t>564801112</t>
  </si>
  <si>
    <t>Podklad ze štěrkodrtě ŠD plochy přes 100 m2 tl 40 mm</t>
  </si>
  <si>
    <t>-1200817372</t>
  </si>
  <si>
    <t>Podklad ze štěrkodrti ŠD s rozprostřením a zhutněním plochy přes 100 m2, po zhutnění tl. 40 mm</t>
  </si>
  <si>
    <t>https://podminky.urs.cz/item/CS_URS_2025_02/564801112</t>
  </si>
  <si>
    <t xml:space="preserve">- pokládka šedé zámk. dlažby  tvar I - odměřeno v AutoCadu:   </t>
  </si>
  <si>
    <t>- pokládka chodníku z LA - odměřeno v AutoCadu:</t>
  </si>
  <si>
    <t>- rozšíření komunikace:</t>
  </si>
  <si>
    <t>564851111</t>
  </si>
  <si>
    <t>Podklad ze štěrkodrtě ŠD plochy přes 100 m2 tl 150 mm</t>
  </si>
  <si>
    <t>-133626688</t>
  </si>
  <si>
    <t>Podklad ze štěrkodrti ŠD s rozprostřením a zhutněním plochy přes 100 m2, po zhutnění tl. 150 mm</t>
  </si>
  <si>
    <t>https://podminky.urs.cz/item/CS_URS_2025_02/564851111</t>
  </si>
  <si>
    <t>565175101</t>
  </si>
  <si>
    <t>Asfaltový beton vrstva podkladní ACP 16 S tl 100 mm š do 1,5 m z nemodifikovaného asfaltu</t>
  </si>
  <si>
    <t>601563836</t>
  </si>
  <si>
    <t>Asfaltový beton vrstva podkladní ACP 16 z nemodifikovaného asfaltu s rozprostřením a zhutněním ACP 16 S v pruhu šířky do 1,5 m, po zhutnění tl. 100 mm</t>
  </si>
  <si>
    <t>https://podminky.urs.cz/item/CS_URS_2025_02/565175101</t>
  </si>
  <si>
    <t>572404111</t>
  </si>
  <si>
    <t>Posyp živičného podkladu nebo krytu drobným kamenivem v množství do 5 kg/m2</t>
  </si>
  <si>
    <t>-91273453</t>
  </si>
  <si>
    <t>Posyp živičného podkladu nebo krytu kamenivem drobným těženým nebo drceným bez zhutnění, v množství do 5 kg/m2</t>
  </si>
  <si>
    <t>https://podminky.urs.cz/item/CS_URS_2025_02/572404111</t>
  </si>
  <si>
    <t>573191111</t>
  </si>
  <si>
    <t>Postřik infiltrační kationaktivní emulzí v množství 1 kg/m2</t>
  </si>
  <si>
    <t>1546256207</t>
  </si>
  <si>
    <t>Postřik infiltrační kationaktivní emulzí v množství 1,00 kg/m2</t>
  </si>
  <si>
    <t>https://podminky.urs.cz/item/CS_URS_2025_02/573191111</t>
  </si>
  <si>
    <t>578132113</t>
  </si>
  <si>
    <t>Litý asfalt MA 8 (LAJ) tl 30 mm š do 3 m z nemodifikovaného asfaltu</t>
  </si>
  <si>
    <t>1856219264</t>
  </si>
  <si>
    <t>Litý asfalt MA 8 (LAJ) s rozprostřením z nemodifikovaného asfaltu v pruhu šířky do 3 m tl. 30 mm</t>
  </si>
  <si>
    <t>https://podminky.urs.cz/item/CS_URS_2025_02/578132113</t>
  </si>
  <si>
    <t>1345488303</t>
  </si>
  <si>
    <t>- lokální vysprávka parkoviště za hotelem Voroněž 2</t>
  </si>
  <si>
    <t>- plocha parkoviště 3 000 m2</t>
  </si>
  <si>
    <t>- vysprávka 10%</t>
  </si>
  <si>
    <t>3000*0,1</t>
  </si>
  <si>
    <t>596211110</t>
  </si>
  <si>
    <t>Kladení zámkové dlažby komunikací pro pěší ručně tl 60 mm skupiny A pl do 50 m2</t>
  </si>
  <si>
    <t>-862830385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</si>
  <si>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</si>
  <si>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https://podminky.urs.cz/item/CS_URS_2025_02/596211110</t>
  </si>
  <si>
    <t>59245015</t>
  </si>
  <si>
    <t>dlažba zámková betonová tvaru I 200x165mm tl 60mm přírodní</t>
  </si>
  <si>
    <t>-766666348</t>
  </si>
  <si>
    <t>- využití stávající dlažby 80%</t>
  </si>
  <si>
    <t>(7*0,35)*0,2</t>
  </si>
  <si>
    <t>0,49*1,03 'Přepočtené koeficientem množství</t>
  </si>
  <si>
    <t>Ostatní konstrukce a práce, bourání</t>
  </si>
  <si>
    <t>919735111</t>
  </si>
  <si>
    <t>Řezání stávajícího živičného krytu hl do 50 mm</t>
  </si>
  <si>
    <t>1619050715</t>
  </si>
  <si>
    <t>Řezání stávajícího živičného krytu nebo podkladu hloubky do 50 mm</t>
  </si>
  <si>
    <t>https://podminky.urs.cz/item/CS_URS_2025_02/919735111</t>
  </si>
  <si>
    <t>- chodník z litého asfaltu:</t>
  </si>
  <si>
    <t>2*4+2*2,5+2*6+4*0,35</t>
  </si>
  <si>
    <t>979054451</t>
  </si>
  <si>
    <t>Očištění vybouraných zámkových dlaždic s původním spárováním z kameniva těženého</t>
  </si>
  <si>
    <t>-1359334546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</si>
  <si>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</si>
  <si>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https://podminky.urs.cz/item/CS_URS_2025_02/979054451</t>
  </si>
  <si>
    <t>997</t>
  </si>
  <si>
    <t>Přesun sutě</t>
  </si>
  <si>
    <t>997221561</t>
  </si>
  <si>
    <t>Vodorovná doprava suti z kusových materiálů do 1 km</t>
  </si>
  <si>
    <t>t</t>
  </si>
  <si>
    <t>-1614896490</t>
  </si>
  <si>
    <t>Vodorovná doprava suti bez naložení, ale se složením a s hrubým urovnáním z kusových materiálů, na vzdálenost do 1 km</t>
  </si>
  <si>
    <t>https://podminky.urs.cz/item/CS_URS_2025_02/997221561</t>
  </si>
  <si>
    <t>- šedá zámk. dlažba:</t>
  </si>
  <si>
    <t>(2,45*0,06*2,5)</t>
  </si>
  <si>
    <t>- litý asfalt:</t>
  </si>
  <si>
    <t>(6,65*0,15*2,62)</t>
  </si>
  <si>
    <t>997221611</t>
  </si>
  <si>
    <t>Nakládání suti na dopravní prostředky pro vodorovnou dopravu</t>
  </si>
  <si>
    <t>1927834934</t>
  </si>
  <si>
    <t>Nakládání na dopravní prostředky pro vodorovnou dopravu suti</t>
  </si>
  <si>
    <t>https://podminky.urs.cz/item/CS_URS_2025_02/997221611</t>
  </si>
  <si>
    <t>997221875</t>
  </si>
  <si>
    <t>Poplatek za uložení na recyklační skládce (skládkovné) stavebního odpadu asfaltového bez obsahu dehtu zatříděného do Katalogu odpadů pod kódem 17 03 02</t>
  </si>
  <si>
    <t>-492383547</t>
  </si>
  <si>
    <t>Poplatek za uložení stavebního odpadu na recyklační skládce (skládkovné) asfaltového bez obsahu dehtu zatříděného do Katalogu odpadů pod kódem 17 03 02</t>
  </si>
  <si>
    <t>https://podminky.urs.cz/item/CS_URS_2025_02/997221875</t>
  </si>
  <si>
    <t>998</t>
  </si>
  <si>
    <t>Přesun hmot</t>
  </si>
  <si>
    <t>998223011</t>
  </si>
  <si>
    <t>Přesun hmot pro pozemní komunikace s krytem dlážděným</t>
  </si>
  <si>
    <t>-287030761</t>
  </si>
  <si>
    <t>Přesun hmot pro pozemní komunikace s krytem dlážděným dopravní vzdálenost do 200 m jakékoliv délky objektu</t>
  </si>
  <si>
    <t>https://podminky.urs.cz/item/CS_URS_2025_02/998223011</t>
  </si>
  <si>
    <t>- automatický výpočet</t>
  </si>
  <si>
    <t>0,916</t>
  </si>
  <si>
    <t>- přesun dlažby</t>
  </si>
  <si>
    <t>0,368</t>
  </si>
  <si>
    <t>- odvoz suti</t>
  </si>
  <si>
    <t>2,613</t>
  </si>
  <si>
    <t>-2023807607</t>
  </si>
  <si>
    <t>1202368498</t>
  </si>
  <si>
    <t>-1770277454</t>
  </si>
  <si>
    <t>824646766</t>
  </si>
  <si>
    <t>-1511267883</t>
  </si>
  <si>
    <t>1553680345</t>
  </si>
  <si>
    <t>SO 411.4 - Kamerový dohled</t>
  </si>
  <si>
    <t>220731022</t>
  </si>
  <si>
    <t>Montáž kamery v krytu</t>
  </si>
  <si>
    <t>449200949</t>
  </si>
  <si>
    <t>Montáž kamery v krytu včetně posazení na konzoli, přišroubování, připojení sítě 220 V, zapojení ovládacího konektoru, mechanického nastavení, utěsnění šroubů, přívodů, úpravy a zaizolování na konzolu nebo stativ</t>
  </si>
  <si>
    <t>https://podminky.urs.cz/item/CS_URS_2025_02/220731022</t>
  </si>
  <si>
    <t>- montáž přehledové kamery K3.2:</t>
  </si>
  <si>
    <t>406100005-R</t>
  </si>
  <si>
    <t>Pevná kamera 1/2,8“ Full HD kamera 1920x1080, den/noc, venkovní kryt s vyhříváním, podle specifikace</t>
  </si>
  <si>
    <t>-1098561274</t>
  </si>
  <si>
    <t>- dodávka přehledové kamery K3.2:</t>
  </si>
  <si>
    <t>220731042</t>
  </si>
  <si>
    <t>Nastavení kamery otočné a pevné v krytu</t>
  </si>
  <si>
    <t>-1021809654</t>
  </si>
  <si>
    <t>Nastavení kamery s připojením do sítě a připojení koax. kabelu,připojení zkušebního monitoru,rozmontování kamery,připevnění objektivu,mechanického nastavení,elektrického nastavení dílů, proudu, geometrie,odpojení zkušebního monitoru a zapojení kamery otočné a pevné v krytu</t>
  </si>
  <si>
    <t>https://podminky.urs.cz/item/CS_URS_2025_02/220731042</t>
  </si>
  <si>
    <t>v.č. B - Souhrnná technická zpráva</t>
  </si>
  <si>
    <t>- přehledová kamera K3.2:</t>
  </si>
  <si>
    <t>220731051</t>
  </si>
  <si>
    <t>Provedení kamerové zkoušky s montáží</t>
  </si>
  <si>
    <t>676901267</t>
  </si>
  <si>
    <t>Provedení kamerové zkoušky s montáží a kontrolou</t>
  </si>
  <si>
    <t>https://podminky.urs.cz/item/CS_URS_2025_02/220731051</t>
  </si>
  <si>
    <t>220450008-R</t>
  </si>
  <si>
    <t>Programování a servisní konfigurace kamery a videocentrály, konfigurace síťového záznamu</t>
  </si>
  <si>
    <t xml:space="preserve">Cena  pro projekt</t>
  </si>
  <si>
    <t>12170701</t>
  </si>
  <si>
    <t>kompletace kamerového bodu</t>
  </si>
  <si>
    <t>SO 411.5 - Svislé a vodorovné dopravní značení</t>
  </si>
  <si>
    <t>914111111</t>
  </si>
  <si>
    <t>Montáž svislé dopravní značky do velikosti 1 m2 objímkami na sloupek nebo konzolu</t>
  </si>
  <si>
    <t>-925130236</t>
  </si>
  <si>
    <t>Montáž svislé dopravní značky základní velikosti do 1 m2 objímkami na sloupky nebo konzoly</t>
  </si>
  <si>
    <t>https://podminky.urs.cz/item/CS_URS_2025_02/914111111</t>
  </si>
  <si>
    <t>SO411 - v.č. C.4</t>
  </si>
  <si>
    <t>- montáž značky na sloupek svislého dopravního značení:</t>
  </si>
  <si>
    <t>40445647</t>
  </si>
  <si>
    <t>dodatkové tabulky E1, E2a,b , E6, E9, E10 E12c, E17 500x500mm</t>
  </si>
  <si>
    <t>945585027</t>
  </si>
  <si>
    <t>40445650</t>
  </si>
  <si>
    <t>dodatkové tabulky E7, E12, E13 500x300mm</t>
  </si>
  <si>
    <t>96028476</t>
  </si>
  <si>
    <t>40445619</t>
  </si>
  <si>
    <t>zákazové, příkazové dopravní značky B1-B34, C1-15 500mm</t>
  </si>
  <si>
    <t>-474175371</t>
  </si>
  <si>
    <t>40445625</t>
  </si>
  <si>
    <t>informativní značky provozní IP8, IP9, IP11-IP13 500x700mm</t>
  </si>
  <si>
    <t>-1552489485</t>
  </si>
  <si>
    <t>914511111</t>
  </si>
  <si>
    <t>Montáž sloupku dopravních značek délky do 3,5 m s betonovým základem</t>
  </si>
  <si>
    <t>-1413352769</t>
  </si>
  <si>
    <t>Montáž sloupku dopravních značek délky do 3,5 m do betonového základu</t>
  </si>
  <si>
    <t>https://podminky.urs.cz/item/CS_URS_2025_02/914511111</t>
  </si>
  <si>
    <t>- montáž sloupků svislých dopravních značek:</t>
  </si>
  <si>
    <t>40445225</t>
  </si>
  <si>
    <t>sloupek pro dopravní značku Zn D 60mm v 3,5m</t>
  </si>
  <si>
    <t>1167779280</t>
  </si>
  <si>
    <t>915211111</t>
  </si>
  <si>
    <t>Vodorovné dopravní značení dělící čáry souvislé š 125 mm bílý plast</t>
  </si>
  <si>
    <t>-1160463792</t>
  </si>
  <si>
    <t>Vodorovné dopravní značení stříkaným plastem dělící čára šířky 125 mm souvislá bílá základní</t>
  </si>
  <si>
    <t>https://podminky.urs.cz/item/CS_URS_2025_02/915211111</t>
  </si>
  <si>
    <t xml:space="preserve">- montáž nového vodorovného značení: </t>
  </si>
  <si>
    <t>18*6,5+54+8,5</t>
  </si>
  <si>
    <t>73,5+23</t>
  </si>
  <si>
    <t>20+24*5+2*9+3,5</t>
  </si>
  <si>
    <t>13*5+3,5+7,5+22+5*4,9+13+4+3,5+4+14,5+3+6</t>
  </si>
  <si>
    <t>8,5+4*5+22,5+16,5+4+2,5+3*3+2*5,5+13*4,5+7+12</t>
  </si>
  <si>
    <t>4,5+29,5+2+13+6+17,5+8+2*6</t>
  </si>
  <si>
    <t>915221111</t>
  </si>
  <si>
    <t>Vodorovné dopravní značení vodící čáry souvislé š 250 mm bílý plast</t>
  </si>
  <si>
    <t>-763407020</t>
  </si>
  <si>
    <t>Vodorovné dopravní značení stříkaným plastem vodící čára bílá šířky 250 mm souvislá základní</t>
  </si>
  <si>
    <t>https://podminky.urs.cz/item/CS_URS_2025_02/915221111</t>
  </si>
  <si>
    <t>3+5+2,5+4*0,7+0,5+1,3+2+3,1+4+3+0,7</t>
  </si>
  <si>
    <t>1+1+1,2+1+1+1,4+1,2+0,9</t>
  </si>
  <si>
    <t>0,9+2,3+3,6+4,9+1,2+3*2,4+1,9+1,6</t>
  </si>
  <si>
    <t>1+1,5+2+2,2+1,3+2,6+3,1+2,6+2,4+1,2</t>
  </si>
  <si>
    <t>1,4+3,7+4,7+4,4+2,8+1,4+1,4+2,1+3,1+2</t>
  </si>
  <si>
    <t>0,8+1,8+2,3+1,8+1,4+1+0,8*5+0,9*2+1*4+1,2</t>
  </si>
  <si>
    <t>0,4+0,5+0,7*3+3,5+1,4</t>
  </si>
  <si>
    <t>0,9+1+1,2+1,4+1,6+1,4+2+2,7+2,5</t>
  </si>
  <si>
    <t>915231111</t>
  </si>
  <si>
    <t>Vodorovné dopravní značení přechody pro chodce, šipky, symboly bílý plast</t>
  </si>
  <si>
    <t>-2115282062</t>
  </si>
  <si>
    <t>Vodorovné dopravní značení stříkaným plastem přechody pro chodce, šipky, symboly nápisy bílé základní</t>
  </si>
  <si>
    <t>https://podminky.urs.cz/item/CS_URS_2025_02/915231111</t>
  </si>
  <si>
    <t>0,5*10</t>
  </si>
  <si>
    <t>915611111</t>
  </si>
  <si>
    <t>Předznačení vodorovného liniového značení</t>
  </si>
  <si>
    <t>1433154710</t>
  </si>
  <si>
    <t>Předznačení pro vodorovné značení stříkané barvou nebo prováděné z nátěrových hmot liniové dělicí čáry, vodicí proužky</t>
  </si>
  <si>
    <t>https://podminky.urs.cz/item/CS_URS_2025_02/915611111</t>
  </si>
  <si>
    <t>892+149,8</t>
  </si>
  <si>
    <t>915621111</t>
  </si>
  <si>
    <t>Předznačení vodorovného plošného značení</t>
  </si>
  <si>
    <t>-1700532858</t>
  </si>
  <si>
    <t>Předznačení pro vodorovné značení stříkané barvou nebo prováděné z nátěrových hmot plošné šipky, symboly, nápisy</t>
  </si>
  <si>
    <t>https://podminky.urs.cz/item/CS_URS_2025_02/915621111</t>
  </si>
  <si>
    <t>966006211</t>
  </si>
  <si>
    <t>Odstranění svislých dopravních značek ze sloupů, sloupků nebo konzol</t>
  </si>
  <si>
    <t>1705195113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</si>
  <si>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</si>
  <si>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https://podminky.urs.cz/item/CS_URS_2025_02/966006211</t>
  </si>
  <si>
    <t>- demontáž značky ze sloupku svislého dopravního značení:</t>
  </si>
  <si>
    <t>SO 412 - Závorový systém BVV 4. brána</t>
  </si>
  <si>
    <t>SO 412.1 - Výkopové práce</t>
  </si>
  <si>
    <t>893630735</t>
  </si>
  <si>
    <t>SO412 - v.č. C.3.2</t>
  </si>
  <si>
    <t>- výkop startovacích a cílových jam protlaků:</t>
  </si>
  <si>
    <t>(1,5*2*1,5)*3</t>
  </si>
  <si>
    <t>-1449775307</t>
  </si>
  <si>
    <t>888964086</t>
  </si>
  <si>
    <t>(119+257+300)*0,001</t>
  </si>
  <si>
    <t>561974815</t>
  </si>
  <si>
    <t>(119+257+300)*0,001*10</t>
  </si>
  <si>
    <t>1546667777</t>
  </si>
  <si>
    <t>- výkop pro základ PT1, PT2:</t>
  </si>
  <si>
    <t>(1,5*0,8*1)*2</t>
  </si>
  <si>
    <t>- výkop pro základ RT1, RT2:</t>
  </si>
  <si>
    <t>78355441</t>
  </si>
  <si>
    <t xml:space="preserve">- výkop 35 x 60 ručně - odměřeno v AutoCadu:   </t>
  </si>
  <si>
    <t>38,5+8,5+15,5+3+12+4,5+4+4,5+33+136+26+7,5+300</t>
  </si>
  <si>
    <t>-669380842</t>
  </si>
  <si>
    <t xml:space="preserve">- výkop 50 x 120 ručně - odměřeno v AutoCadu:   </t>
  </si>
  <si>
    <t>7,5+12+12+5,5+12,5+6,5</t>
  </si>
  <si>
    <t>-40285587</t>
  </si>
  <si>
    <t xml:space="preserve">- přebytečná zemina z výkopu 35 x 60 - odměřeno v AutoCadu:   </t>
  </si>
  <si>
    <t>593*0,35*0,2</t>
  </si>
  <si>
    <t xml:space="preserve">- přebytečná zemina z výkopu 50 x 120 - odměřeno v AutoCadu:   </t>
  </si>
  <si>
    <t>56*0,5*0,2</t>
  </si>
  <si>
    <t>626270058</t>
  </si>
  <si>
    <t>Za dalších 9 km.</t>
  </si>
  <si>
    <t>593*0,35*0,2*9</t>
  </si>
  <si>
    <t>56*0,5*0,2*9</t>
  </si>
  <si>
    <t>-214217570</t>
  </si>
  <si>
    <t>1686625281</t>
  </si>
  <si>
    <t>-810049708</t>
  </si>
  <si>
    <t>- nový protlak. Odměřeno v AutoCadu:</t>
  </si>
  <si>
    <t>2*(16+11)</t>
  </si>
  <si>
    <t>-1772261589</t>
  </si>
  <si>
    <t>-1743661803</t>
  </si>
  <si>
    <t>- betonový základ PT1, PT2:</t>
  </si>
  <si>
    <t xml:space="preserve">- betonový základ  RT1, RT2:</t>
  </si>
  <si>
    <t>-1926676668</t>
  </si>
  <si>
    <t>- bednění základů rozvaděčů RT1, RT2:</t>
  </si>
  <si>
    <t>(2*(1,5*1)+2*(0,8*1))*2</t>
  </si>
  <si>
    <t>- bednění základů platebních automatů PT1, PT2:</t>
  </si>
  <si>
    <t>-1752634250</t>
  </si>
  <si>
    <t>-337155379</t>
  </si>
  <si>
    <t>-222693429</t>
  </si>
  <si>
    <t>-1660098332</t>
  </si>
  <si>
    <t>27+2*50,5+14+20,5</t>
  </si>
  <si>
    <t>50+2*20+20+2*80+13,5+26+46,5</t>
  </si>
  <si>
    <t>-518606334</t>
  </si>
  <si>
    <t>-772384434</t>
  </si>
  <si>
    <t>(7,5+12+12+5,5+12,5+6,5)*2</t>
  </si>
  <si>
    <t>1959026761</t>
  </si>
  <si>
    <t>73213559</t>
  </si>
  <si>
    <t>25,5+10+7,5+15,5+3+12+4,5</t>
  </si>
  <si>
    <t>33+4,5+4+111+51,5+7,5+300</t>
  </si>
  <si>
    <t>-1169010121</t>
  </si>
  <si>
    <t>Kč</t>
  </si>
  <si>
    <t>-1023207095</t>
  </si>
  <si>
    <t>1059511920</t>
  </si>
  <si>
    <t>Ochrana stávajících inženýrských sítí na staveništi</t>
  </si>
  <si>
    <t>-1712586658</t>
  </si>
  <si>
    <t>957480927</t>
  </si>
  <si>
    <t>732695116</t>
  </si>
  <si>
    <t>1538194791</t>
  </si>
  <si>
    <t>-8767559</t>
  </si>
  <si>
    <t>-1910099287</t>
  </si>
  <si>
    <t>SO 412.2 - Technologie závorového systému</t>
  </si>
  <si>
    <t>1304417882</t>
  </si>
  <si>
    <t>119+257</t>
  </si>
  <si>
    <t>1002266642</t>
  </si>
  <si>
    <t>376*0,4</t>
  </si>
  <si>
    <t>1810233654</t>
  </si>
  <si>
    <t>5+18</t>
  </si>
  <si>
    <t>1276038819</t>
  </si>
  <si>
    <t>(5+18)*1,05</t>
  </si>
  <si>
    <t>125296024</t>
  </si>
  <si>
    <t>26+23+35+18+70+38+47+32+30</t>
  </si>
  <si>
    <t>-1699806969</t>
  </si>
  <si>
    <t>(26+23+35+18+70+38+47+32+30)*1,05</t>
  </si>
  <si>
    <t>334,95*1,15 'Přepočtené koeficientem množství</t>
  </si>
  <si>
    <t>65708317</t>
  </si>
  <si>
    <t>- montáž kabelu CYKY-J 4x6. Odměřeno v AutoCadu:</t>
  </si>
  <si>
    <t>55</t>
  </si>
  <si>
    <t>34111072</t>
  </si>
  <si>
    <t>kabel instalační jádro Cu plné izolace PVC plášť PVC 450/750V (CYKY) 4x6mm2</t>
  </si>
  <si>
    <t>406331920</t>
  </si>
  <si>
    <t>55*1,05</t>
  </si>
  <si>
    <t>57,75*1,15 'Přepočtené koeficientem množství</t>
  </si>
  <si>
    <t>-146600079</t>
  </si>
  <si>
    <t>112</t>
  </si>
  <si>
    <t>-1219963414</t>
  </si>
  <si>
    <t>112*1,05</t>
  </si>
  <si>
    <t>117,6*1,15 'Přepočtené koeficientem množství</t>
  </si>
  <si>
    <t>175660673</t>
  </si>
  <si>
    <t>- dodávka skříní podružných rozvaděčů RT1, RT2:</t>
  </si>
  <si>
    <t>1304247155</t>
  </si>
  <si>
    <t>-940749088</t>
  </si>
  <si>
    <t>- dodávka soklů skříní podružných rozvaděčů RT1, RT2:</t>
  </si>
  <si>
    <t>-1142016864</t>
  </si>
  <si>
    <t>- elektroinstalační materiál v RT1, RT2:</t>
  </si>
  <si>
    <t>556032483</t>
  </si>
  <si>
    <t>70+35+25+60+65</t>
  </si>
  <si>
    <t>10+25+30+75+80+85</t>
  </si>
  <si>
    <t>-1027349149</t>
  </si>
  <si>
    <t>(70+35+25+60+65)*1,05</t>
  </si>
  <si>
    <t>(10+25+30+75+80+85)*1,05</t>
  </si>
  <si>
    <t>732037458</t>
  </si>
  <si>
    <t>- kontektory na kabelech FTP 6a</t>
  </si>
  <si>
    <t>6*2+7*2</t>
  </si>
  <si>
    <t>-256674401</t>
  </si>
  <si>
    <t>- montáž switche do RMS2, RT1, RT2:</t>
  </si>
  <si>
    <t>Switch pro 8 portů</t>
  </si>
  <si>
    <t>110500017</t>
  </si>
  <si>
    <t>693860232</t>
  </si>
  <si>
    <t>-4553790</t>
  </si>
  <si>
    <t>601634631</t>
  </si>
  <si>
    <t>- drobná kabeláž</t>
  </si>
  <si>
    <t>406144202</t>
  </si>
  <si>
    <t>Parkovací systém parkoviště pro automobily 2</t>
  </si>
  <si>
    <t>-232578210</t>
  </si>
  <si>
    <t xml:space="preserve">Dodávka pakovacího systému pro automobily </t>
  </si>
  <si>
    <t>- rozšíření základního SW jádra o možnost připojení dalšího jednoho zařízení</t>
  </si>
  <si>
    <t>- základní set vjezdového parkovacího terminálu</t>
  </si>
  <si>
    <t xml:space="preserve">- automatická pokladna </t>
  </si>
  <si>
    <t>406144203</t>
  </si>
  <si>
    <t>Parkovací systém parkoviště pro autobusy</t>
  </si>
  <si>
    <t>-295980016</t>
  </si>
  <si>
    <t xml:space="preserve">Dodávka parkovacího systému parkoviště pro autobusy </t>
  </si>
  <si>
    <t>- podstavec výšky 1000 mm</t>
  </si>
  <si>
    <t>635608048</t>
  </si>
  <si>
    <t>702674407</t>
  </si>
  <si>
    <t>-1450465450</t>
  </si>
  <si>
    <t>-1556426339</t>
  </si>
  <si>
    <t>SO 412.3 - Kamerový dohled</t>
  </si>
  <si>
    <t>1245381313</t>
  </si>
  <si>
    <t>- montáž otočných kamer K1.1, K2.1, K3.1:</t>
  </si>
  <si>
    <t>406100003</t>
  </si>
  <si>
    <t xml:space="preserve">Otočná kamera 1/2,9“ Full HD kamera (1080p), den/noc, venkovní kryt s vyhříváním, 30x zoom </t>
  </si>
  <si>
    <t>9646595</t>
  </si>
  <si>
    <t>- dodávka otočných kamer K1.1, K2.1, K3.1:</t>
  </si>
  <si>
    <t>516186395</t>
  </si>
  <si>
    <t>- přehledová kamera K1.1, K2.1, K3.1:</t>
  </si>
  <si>
    <t>159955326</t>
  </si>
  <si>
    <t>-1936702493</t>
  </si>
  <si>
    <t>OST - Centrální vzdálený dohledový systém</t>
  </si>
  <si>
    <t xml:space="preserve">    40-M - Montáž stroj.zař.stav.hmot, keramiky</t>
  </si>
  <si>
    <t>40-M</t>
  </si>
  <si>
    <t>Montáž stroj.zař.stav.hmot, keramiky</t>
  </si>
  <si>
    <t>406100010-R</t>
  </si>
  <si>
    <t>Vzdálený dohledový systém, přístup na WEB rozhraní</t>
  </si>
  <si>
    <t>měsíc</t>
  </si>
  <si>
    <t>-252460274</t>
  </si>
  <si>
    <t xml:space="preserve">Cena je uvedena za jeden měsíc připojení. </t>
  </si>
  <si>
    <t>- dohled nad parkovišti</t>
  </si>
  <si>
    <t>- základní správu karet a vlastníků</t>
  </si>
  <si>
    <t>- základní balíček funkcí</t>
  </si>
  <si>
    <t>- přístup pro 5 uživatelů</t>
  </si>
  <si>
    <t>406100011-R</t>
  </si>
  <si>
    <t>Připojení parkoviště k systému pro centrální dohled, správu a servis sítě parkovišť</t>
  </si>
  <si>
    <t>kus/měsíc</t>
  </si>
  <si>
    <t>-1863625897</t>
  </si>
  <si>
    <t>Cena je uvedena za jednu jednotku a jeden měsíc připojení.</t>
  </si>
  <si>
    <t>Připojení parkovacího systému k systému pro centrální dohled, správu a servis sítě parkovišť</t>
  </si>
  <si>
    <t>406100012-R</t>
  </si>
  <si>
    <t>Připojení IP kamer</t>
  </si>
  <si>
    <t>-710861358</t>
  </si>
  <si>
    <t>- připojení IP kamer parkovacího systému</t>
  </si>
  <si>
    <t>- zobrazení živého přenosu v PMC (licence pro 1x IP kameru)</t>
  </si>
  <si>
    <t>406100013-R</t>
  </si>
  <si>
    <t>Připojení VoIP interkomů</t>
  </si>
  <si>
    <t>788802835</t>
  </si>
  <si>
    <t>- připojení VoIP interkomů parkovacího systému k PMC</t>
  </si>
  <si>
    <t>- možnost vzdálené hlasové komunikace s uživately parkoviště</t>
  </si>
  <si>
    <t>- licence pro 1x VoIP zařízení</t>
  </si>
  <si>
    <t>406100014-R</t>
  </si>
  <si>
    <t>Globální reporting</t>
  </si>
  <si>
    <t>-1160217225</t>
  </si>
  <si>
    <t xml:space="preserve">Modul reportů, obsahuje sadu globálních reportů. </t>
  </si>
  <si>
    <t>Licence pro jednoho uživatele.</t>
  </si>
  <si>
    <t>406100015-R</t>
  </si>
  <si>
    <t>Servisní smlouva</t>
  </si>
  <si>
    <t>838936781</t>
  </si>
  <si>
    <t>Pravidelné servisní prohlídky po dobu záruky (2 roky) 2x ročně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</si>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</sst>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0" borderId="15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13131" TargetMode="External" /><Relationship Id="rId2" Type="http://schemas.openxmlformats.org/officeDocument/2006/relationships/hyperlink" Target="https://podminky.urs.cz/item/CS_URS_2025_02/161111502" TargetMode="External" /><Relationship Id="rId3" Type="http://schemas.openxmlformats.org/officeDocument/2006/relationships/hyperlink" Target="https://podminky.urs.cz/item/CS_URS_2025_02/210220452" TargetMode="External" /><Relationship Id="rId4" Type="http://schemas.openxmlformats.org/officeDocument/2006/relationships/hyperlink" Target="https://podminky.urs.cz/item/CS_URS_2025_02/210812033" TargetMode="External" /><Relationship Id="rId5" Type="http://schemas.openxmlformats.org/officeDocument/2006/relationships/hyperlink" Target="https://podminky.urs.cz/item/CS_URS_2025_02/210812035" TargetMode="External" /><Relationship Id="rId6" Type="http://schemas.openxmlformats.org/officeDocument/2006/relationships/hyperlink" Target="https://podminky.urs.cz/item/CS_URS_2025_02/210812037" TargetMode="External" /><Relationship Id="rId7" Type="http://schemas.openxmlformats.org/officeDocument/2006/relationships/hyperlink" Target="https://podminky.urs.cz/item/CS_URS_2025_02/460010024" TargetMode="External" /><Relationship Id="rId8" Type="http://schemas.openxmlformats.org/officeDocument/2006/relationships/hyperlink" Target="https://podminky.urs.cz/item/CS_URS_2025_02/460010025" TargetMode="External" /><Relationship Id="rId9" Type="http://schemas.openxmlformats.org/officeDocument/2006/relationships/hyperlink" Target="https://podminky.urs.cz/item/CS_URS_2025_02/460131113" TargetMode="External" /><Relationship Id="rId10" Type="http://schemas.openxmlformats.org/officeDocument/2006/relationships/hyperlink" Target="https://podminky.urs.cz/item/CS_URS_2025_02/220182029" TargetMode="External" /><Relationship Id="rId11" Type="http://schemas.openxmlformats.org/officeDocument/2006/relationships/hyperlink" Target="https://podminky.urs.cz/item/CS_URS_2025_02/220182205" TargetMode="External" /><Relationship Id="rId12" Type="http://schemas.openxmlformats.org/officeDocument/2006/relationships/hyperlink" Target="https://podminky.urs.cz/item/CS_URS_2025_02/460161152" TargetMode="External" /><Relationship Id="rId13" Type="http://schemas.openxmlformats.org/officeDocument/2006/relationships/hyperlink" Target="https://podminky.urs.cz/item/CS_URS_2025_02/460161312" TargetMode="External" /><Relationship Id="rId14" Type="http://schemas.openxmlformats.org/officeDocument/2006/relationships/hyperlink" Target="https://podminky.urs.cz/item/CS_URS_2025_02/460341113" TargetMode="External" /><Relationship Id="rId15" Type="http://schemas.openxmlformats.org/officeDocument/2006/relationships/hyperlink" Target="https://podminky.urs.cz/item/CS_URS_2025_02/460341121" TargetMode="External" /><Relationship Id="rId16" Type="http://schemas.openxmlformats.org/officeDocument/2006/relationships/hyperlink" Target="https://podminky.urs.cz/item/CS_URS_2025_02/460431162" TargetMode="External" /><Relationship Id="rId17" Type="http://schemas.openxmlformats.org/officeDocument/2006/relationships/hyperlink" Target="https://podminky.urs.cz/item/CS_URS_2025_02/460431332" TargetMode="External" /><Relationship Id="rId18" Type="http://schemas.openxmlformats.org/officeDocument/2006/relationships/hyperlink" Target="https://podminky.urs.cz/item/CS_URS_2025_02/460631214" TargetMode="External" /><Relationship Id="rId19" Type="http://schemas.openxmlformats.org/officeDocument/2006/relationships/hyperlink" Target="https://podminky.urs.cz/item/CS_URS_2025_02/460641113" TargetMode="External" /><Relationship Id="rId20" Type="http://schemas.openxmlformats.org/officeDocument/2006/relationships/hyperlink" Target="https://podminky.urs.cz/item/CS_URS_2025_02/460641411" TargetMode="External" /><Relationship Id="rId21" Type="http://schemas.openxmlformats.org/officeDocument/2006/relationships/hyperlink" Target="https://podminky.urs.cz/item/CS_URS_2025_02/460641412" TargetMode="External" /><Relationship Id="rId22" Type="http://schemas.openxmlformats.org/officeDocument/2006/relationships/hyperlink" Target="https://podminky.urs.cz/item/CS_URS_2025_02/460661512" TargetMode="External" /><Relationship Id="rId23" Type="http://schemas.openxmlformats.org/officeDocument/2006/relationships/hyperlink" Target="https://podminky.urs.cz/item/CS_URS_2025_02/220182039" TargetMode="External" /><Relationship Id="rId24" Type="http://schemas.openxmlformats.org/officeDocument/2006/relationships/hyperlink" Target="https://podminky.urs.cz/item/CS_URS_2025_02/220182034" TargetMode="External" /><Relationship Id="rId25" Type="http://schemas.openxmlformats.org/officeDocument/2006/relationships/hyperlink" Target="https://podminky.urs.cz/item/CS_URS_2025_02/220182027" TargetMode="External" /><Relationship Id="rId26" Type="http://schemas.openxmlformats.org/officeDocument/2006/relationships/hyperlink" Target="https://podminky.urs.cz/item/CS_URS_2025_02/220182023" TargetMode="External" /><Relationship Id="rId27" Type="http://schemas.openxmlformats.org/officeDocument/2006/relationships/hyperlink" Target="https://podminky.urs.cz/item/CS_URS_2025_02/220182025" TargetMode="External" /><Relationship Id="rId28" Type="http://schemas.openxmlformats.org/officeDocument/2006/relationships/hyperlink" Target="https://podminky.urs.cz/item/CS_URS_2025_02/460742113" TargetMode="External" /><Relationship Id="rId29" Type="http://schemas.openxmlformats.org/officeDocument/2006/relationships/hyperlink" Target="https://podminky.urs.cz/item/CS_URS_2025_02/460742112" TargetMode="External" /><Relationship Id="rId30" Type="http://schemas.openxmlformats.org/officeDocument/2006/relationships/hyperlink" Target="https://podminky.urs.cz/item/CS_URS_2025_02/075002000" TargetMode="External" /><Relationship Id="rId31" Type="http://schemas.openxmlformats.org/officeDocument/2006/relationships/hyperlink" Target="https://podminky.urs.cz/item/CS_URS_2025_02/012303000" TargetMode="External" /><Relationship Id="rId32" Type="http://schemas.openxmlformats.org/officeDocument/2006/relationships/hyperlink" Target="https://podminky.urs.cz/item/CS_URS_2025_02/032002000" TargetMode="External" /><Relationship Id="rId33" Type="http://schemas.openxmlformats.org/officeDocument/2006/relationships/hyperlink" Target="https://podminky.urs.cz/item/CS_URS_2025_02/034203000" TargetMode="External" /><Relationship Id="rId34" Type="http://schemas.openxmlformats.org/officeDocument/2006/relationships/hyperlink" Target="https://podminky.urs.cz/item/CS_URS_2025_02/034503000" TargetMode="External" /><Relationship Id="rId35" Type="http://schemas.openxmlformats.org/officeDocument/2006/relationships/hyperlink" Target="https://podminky.urs.cz/item/CS_URS_2025_02/072002000" TargetMode="External" /><Relationship Id="rId3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10100004" TargetMode="External" /><Relationship Id="rId2" Type="http://schemas.openxmlformats.org/officeDocument/2006/relationships/hyperlink" Target="https://podminky.urs.cz/item/CS_URS_2025_02/210101155" TargetMode="External" /><Relationship Id="rId3" Type="http://schemas.openxmlformats.org/officeDocument/2006/relationships/hyperlink" Target="https://podminky.urs.cz/item/CS_URS_2025_02/210812011" TargetMode="External" /><Relationship Id="rId4" Type="http://schemas.openxmlformats.org/officeDocument/2006/relationships/hyperlink" Target="https://podminky.urs.cz/item/CS_URS_2025_02/210812011" TargetMode="External" /><Relationship Id="rId5" Type="http://schemas.openxmlformats.org/officeDocument/2006/relationships/hyperlink" Target="https://podminky.urs.cz/item/CS_URS_2025_02/220110192" TargetMode="External" /><Relationship Id="rId6" Type="http://schemas.openxmlformats.org/officeDocument/2006/relationships/hyperlink" Target="https://podminky.urs.cz/item/CS_URS_2025_02/220450002" TargetMode="External" /><Relationship Id="rId7" Type="http://schemas.openxmlformats.org/officeDocument/2006/relationships/hyperlink" Target="https://podminky.urs.cz/item/CS_URS_2025_02/220960165" TargetMode="External" /><Relationship Id="rId8" Type="http://schemas.openxmlformats.org/officeDocument/2006/relationships/hyperlink" Target="https://podminky.urs.cz/item/CS_URS_2025_02/013203000" TargetMode="External" /><Relationship Id="rId9" Type="http://schemas.openxmlformats.org/officeDocument/2006/relationships/hyperlink" Target="https://podminky.urs.cz/item/CS_URS_2025_02/013254000" TargetMode="External" /><Relationship Id="rId10" Type="http://schemas.openxmlformats.org/officeDocument/2006/relationships/hyperlink" Target="https://podminky.urs.cz/item/CS_URS_2025_02/044002000" TargetMode="External" /><Relationship Id="rId11" Type="http://schemas.openxmlformats.org/officeDocument/2006/relationships/hyperlink" Target="https://podminky.urs.cz/item/CS_URS_2025_02/045303000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3106123" TargetMode="External" /><Relationship Id="rId2" Type="http://schemas.openxmlformats.org/officeDocument/2006/relationships/hyperlink" Target="https://podminky.urs.cz/item/CS_URS_2025_02/113107141" TargetMode="External" /><Relationship Id="rId3" Type="http://schemas.openxmlformats.org/officeDocument/2006/relationships/hyperlink" Target="https://podminky.urs.cz/item/CS_URS_2025_02/121112003" TargetMode="External" /><Relationship Id="rId4" Type="http://schemas.openxmlformats.org/officeDocument/2006/relationships/hyperlink" Target="https://podminky.urs.cz/item/CS_URS_2025_02/122251102" TargetMode="External" /><Relationship Id="rId5" Type="http://schemas.openxmlformats.org/officeDocument/2006/relationships/hyperlink" Target="https://podminky.urs.cz/item/CS_URS_2021_01/122702119" TargetMode="External" /><Relationship Id="rId6" Type="http://schemas.openxmlformats.org/officeDocument/2006/relationships/hyperlink" Target="https://podminky.urs.cz/item/CS_URS_2025_02/162651112" TargetMode="External" /><Relationship Id="rId7" Type="http://schemas.openxmlformats.org/officeDocument/2006/relationships/hyperlink" Target="https://podminky.urs.cz/item/CS_URS_2025_02/181111111" TargetMode="External" /><Relationship Id="rId8" Type="http://schemas.openxmlformats.org/officeDocument/2006/relationships/hyperlink" Target="https://podminky.urs.cz/item/CS_URS_2025_02/181351003" TargetMode="External" /><Relationship Id="rId9" Type="http://schemas.openxmlformats.org/officeDocument/2006/relationships/hyperlink" Target="https://podminky.urs.cz/item/CS_URS_2025_02/181411141" TargetMode="External" /><Relationship Id="rId10" Type="http://schemas.openxmlformats.org/officeDocument/2006/relationships/hyperlink" Target="https://podminky.urs.cz/item/CS_URS_2025_02/181951112" TargetMode="External" /><Relationship Id="rId11" Type="http://schemas.openxmlformats.org/officeDocument/2006/relationships/hyperlink" Target="https://podminky.urs.cz/item/CS_URS_2025_02/183205111" TargetMode="External" /><Relationship Id="rId12" Type="http://schemas.openxmlformats.org/officeDocument/2006/relationships/hyperlink" Target="https://podminky.urs.cz/item/CS_URS_2025_02/183403114" TargetMode="External" /><Relationship Id="rId13" Type="http://schemas.openxmlformats.org/officeDocument/2006/relationships/hyperlink" Target="https://podminky.urs.cz/item/CS_URS_2025_02/183403153" TargetMode="External" /><Relationship Id="rId14" Type="http://schemas.openxmlformats.org/officeDocument/2006/relationships/hyperlink" Target="https://podminky.urs.cz/item/CS_URS_2025_02/185803111" TargetMode="External" /><Relationship Id="rId15" Type="http://schemas.openxmlformats.org/officeDocument/2006/relationships/hyperlink" Target="https://podminky.urs.cz/item/CS_URS_2025_02/185804312" TargetMode="External" /><Relationship Id="rId16" Type="http://schemas.openxmlformats.org/officeDocument/2006/relationships/hyperlink" Target="https://podminky.urs.cz/item/CS_URS_2025_02/185851121" TargetMode="External" /><Relationship Id="rId17" Type="http://schemas.openxmlformats.org/officeDocument/2006/relationships/hyperlink" Target="https://podminky.urs.cz/item/CS_URS_2025_02/185851129" TargetMode="External" /><Relationship Id="rId18" Type="http://schemas.openxmlformats.org/officeDocument/2006/relationships/hyperlink" Target="https://podminky.urs.cz/item/CS_URS_2025_02/564801112" TargetMode="External" /><Relationship Id="rId19" Type="http://schemas.openxmlformats.org/officeDocument/2006/relationships/hyperlink" Target="https://podminky.urs.cz/item/CS_URS_2025_02/564851111" TargetMode="External" /><Relationship Id="rId20" Type="http://schemas.openxmlformats.org/officeDocument/2006/relationships/hyperlink" Target="https://podminky.urs.cz/item/CS_URS_2025_02/565175101" TargetMode="External" /><Relationship Id="rId21" Type="http://schemas.openxmlformats.org/officeDocument/2006/relationships/hyperlink" Target="https://podminky.urs.cz/item/CS_URS_2025_02/572404111" TargetMode="External" /><Relationship Id="rId22" Type="http://schemas.openxmlformats.org/officeDocument/2006/relationships/hyperlink" Target="https://podminky.urs.cz/item/CS_URS_2025_02/573191111" TargetMode="External" /><Relationship Id="rId23" Type="http://schemas.openxmlformats.org/officeDocument/2006/relationships/hyperlink" Target="https://podminky.urs.cz/item/CS_URS_2025_02/578132113" TargetMode="External" /><Relationship Id="rId24" Type="http://schemas.openxmlformats.org/officeDocument/2006/relationships/hyperlink" Target="https://podminky.urs.cz/item/CS_URS_2025_02/578132113" TargetMode="External" /><Relationship Id="rId25" Type="http://schemas.openxmlformats.org/officeDocument/2006/relationships/hyperlink" Target="https://podminky.urs.cz/item/CS_URS_2025_02/596211110" TargetMode="External" /><Relationship Id="rId26" Type="http://schemas.openxmlformats.org/officeDocument/2006/relationships/hyperlink" Target="https://podminky.urs.cz/item/CS_URS_2025_02/919735111" TargetMode="External" /><Relationship Id="rId27" Type="http://schemas.openxmlformats.org/officeDocument/2006/relationships/hyperlink" Target="https://podminky.urs.cz/item/CS_URS_2025_02/979054451" TargetMode="External" /><Relationship Id="rId28" Type="http://schemas.openxmlformats.org/officeDocument/2006/relationships/hyperlink" Target="https://podminky.urs.cz/item/CS_URS_2025_02/997221561" TargetMode="External" /><Relationship Id="rId29" Type="http://schemas.openxmlformats.org/officeDocument/2006/relationships/hyperlink" Target="https://podminky.urs.cz/item/CS_URS_2025_02/997221611" TargetMode="External" /><Relationship Id="rId30" Type="http://schemas.openxmlformats.org/officeDocument/2006/relationships/hyperlink" Target="https://podminky.urs.cz/item/CS_URS_2025_02/997221875" TargetMode="External" /><Relationship Id="rId31" Type="http://schemas.openxmlformats.org/officeDocument/2006/relationships/hyperlink" Target="https://podminky.urs.cz/item/CS_URS_2025_02/998223011" TargetMode="External" /><Relationship Id="rId32" Type="http://schemas.openxmlformats.org/officeDocument/2006/relationships/hyperlink" Target="https://podminky.urs.cz/item/CS_URS_2025_02/012303000" TargetMode="External" /><Relationship Id="rId33" Type="http://schemas.openxmlformats.org/officeDocument/2006/relationships/hyperlink" Target="https://podminky.urs.cz/item/CS_URS_2025_02/032002000" TargetMode="External" /><Relationship Id="rId34" Type="http://schemas.openxmlformats.org/officeDocument/2006/relationships/hyperlink" Target="https://podminky.urs.cz/item/CS_URS_2025_02/034203000" TargetMode="External" /><Relationship Id="rId35" Type="http://schemas.openxmlformats.org/officeDocument/2006/relationships/hyperlink" Target="https://podminky.urs.cz/item/CS_URS_2025_02/072002000" TargetMode="External" /><Relationship Id="rId3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20731022" TargetMode="External" /><Relationship Id="rId2" Type="http://schemas.openxmlformats.org/officeDocument/2006/relationships/hyperlink" Target="https://podminky.urs.cz/item/CS_URS_2025_02/220731042" TargetMode="External" /><Relationship Id="rId3" Type="http://schemas.openxmlformats.org/officeDocument/2006/relationships/hyperlink" Target="https://podminky.urs.cz/item/CS_URS_2025_02/220731051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14111111" TargetMode="External" /><Relationship Id="rId2" Type="http://schemas.openxmlformats.org/officeDocument/2006/relationships/hyperlink" Target="https://podminky.urs.cz/item/CS_URS_2025_02/914511111" TargetMode="External" /><Relationship Id="rId3" Type="http://schemas.openxmlformats.org/officeDocument/2006/relationships/hyperlink" Target="https://podminky.urs.cz/item/CS_URS_2025_02/915211111" TargetMode="External" /><Relationship Id="rId4" Type="http://schemas.openxmlformats.org/officeDocument/2006/relationships/hyperlink" Target="https://podminky.urs.cz/item/CS_URS_2025_02/915221111" TargetMode="External" /><Relationship Id="rId5" Type="http://schemas.openxmlformats.org/officeDocument/2006/relationships/hyperlink" Target="https://podminky.urs.cz/item/CS_URS_2025_02/915231111" TargetMode="External" /><Relationship Id="rId6" Type="http://schemas.openxmlformats.org/officeDocument/2006/relationships/hyperlink" Target="https://podminky.urs.cz/item/CS_URS_2025_02/915611111" TargetMode="External" /><Relationship Id="rId7" Type="http://schemas.openxmlformats.org/officeDocument/2006/relationships/hyperlink" Target="https://podminky.urs.cz/item/CS_URS_2025_02/915621111" TargetMode="External" /><Relationship Id="rId8" Type="http://schemas.openxmlformats.org/officeDocument/2006/relationships/hyperlink" Target="https://podminky.urs.cz/item/CS_URS_2025_02/966006211" TargetMode="External" /><Relationship Id="rId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31213131" TargetMode="External" /><Relationship Id="rId2" Type="http://schemas.openxmlformats.org/officeDocument/2006/relationships/hyperlink" Target="https://podminky.urs.cz/item/CS_URS_2025_02/161111502" TargetMode="External" /><Relationship Id="rId3" Type="http://schemas.openxmlformats.org/officeDocument/2006/relationships/hyperlink" Target="https://podminky.urs.cz/item/CS_URS_2025_02/460010024" TargetMode="External" /><Relationship Id="rId4" Type="http://schemas.openxmlformats.org/officeDocument/2006/relationships/hyperlink" Target="https://podminky.urs.cz/item/CS_URS_2025_02/460010025" TargetMode="External" /><Relationship Id="rId5" Type="http://schemas.openxmlformats.org/officeDocument/2006/relationships/hyperlink" Target="https://podminky.urs.cz/item/CS_URS_2025_02/460131113" TargetMode="External" /><Relationship Id="rId6" Type="http://schemas.openxmlformats.org/officeDocument/2006/relationships/hyperlink" Target="https://podminky.urs.cz/item/CS_URS_2025_02/460161152" TargetMode="External" /><Relationship Id="rId7" Type="http://schemas.openxmlformats.org/officeDocument/2006/relationships/hyperlink" Target="https://podminky.urs.cz/item/CS_URS_2025_02/460161312" TargetMode="External" /><Relationship Id="rId8" Type="http://schemas.openxmlformats.org/officeDocument/2006/relationships/hyperlink" Target="https://podminky.urs.cz/item/CS_URS_2025_02/460341113" TargetMode="External" /><Relationship Id="rId9" Type="http://schemas.openxmlformats.org/officeDocument/2006/relationships/hyperlink" Target="https://podminky.urs.cz/item/CS_URS_2025_02/460341121" TargetMode="External" /><Relationship Id="rId10" Type="http://schemas.openxmlformats.org/officeDocument/2006/relationships/hyperlink" Target="https://podminky.urs.cz/item/CS_URS_2025_02/460431162" TargetMode="External" /><Relationship Id="rId11" Type="http://schemas.openxmlformats.org/officeDocument/2006/relationships/hyperlink" Target="https://podminky.urs.cz/item/CS_URS_2025_02/460431332" TargetMode="External" /><Relationship Id="rId12" Type="http://schemas.openxmlformats.org/officeDocument/2006/relationships/hyperlink" Target="https://podminky.urs.cz/item/CS_URS_2025_02/460631214" TargetMode="External" /><Relationship Id="rId13" Type="http://schemas.openxmlformats.org/officeDocument/2006/relationships/hyperlink" Target="https://podminky.urs.cz/item/CS_URS_2025_02/460641113" TargetMode="External" /><Relationship Id="rId14" Type="http://schemas.openxmlformats.org/officeDocument/2006/relationships/hyperlink" Target="https://podminky.urs.cz/item/CS_URS_2025_02/460641411" TargetMode="External" /><Relationship Id="rId15" Type="http://schemas.openxmlformats.org/officeDocument/2006/relationships/hyperlink" Target="https://podminky.urs.cz/item/CS_URS_2025_02/460641412" TargetMode="External" /><Relationship Id="rId16" Type="http://schemas.openxmlformats.org/officeDocument/2006/relationships/hyperlink" Target="https://podminky.urs.cz/item/CS_URS_2025_02/460661512" TargetMode="External" /><Relationship Id="rId17" Type="http://schemas.openxmlformats.org/officeDocument/2006/relationships/hyperlink" Target="https://podminky.urs.cz/item/CS_URS_2025_02/220182039" TargetMode="External" /><Relationship Id="rId18" Type="http://schemas.openxmlformats.org/officeDocument/2006/relationships/hyperlink" Target="https://podminky.urs.cz/item/CS_URS_2025_02/460742113" TargetMode="External" /><Relationship Id="rId19" Type="http://schemas.openxmlformats.org/officeDocument/2006/relationships/hyperlink" Target="https://podminky.urs.cz/item/CS_URS_2025_02/460742112" TargetMode="External" /><Relationship Id="rId20" Type="http://schemas.openxmlformats.org/officeDocument/2006/relationships/hyperlink" Target="https://podminky.urs.cz/item/CS_URS_2025_02/075002000" TargetMode="External" /><Relationship Id="rId21" Type="http://schemas.openxmlformats.org/officeDocument/2006/relationships/hyperlink" Target="https://podminky.urs.cz/item/CS_URS_2025_02/012303000" TargetMode="External" /><Relationship Id="rId22" Type="http://schemas.openxmlformats.org/officeDocument/2006/relationships/hyperlink" Target="https://podminky.urs.cz/item/CS_URS_2025_02/032002000" TargetMode="External" /><Relationship Id="rId23" Type="http://schemas.openxmlformats.org/officeDocument/2006/relationships/hyperlink" Target="https://podminky.urs.cz/item/CS_URS_2025_02/034203000" TargetMode="External" /><Relationship Id="rId24" Type="http://schemas.openxmlformats.org/officeDocument/2006/relationships/hyperlink" Target="https://podminky.urs.cz/item/CS_URS_2025_02/034503000" TargetMode="External" /><Relationship Id="rId25" Type="http://schemas.openxmlformats.org/officeDocument/2006/relationships/hyperlink" Target="https://podminky.urs.cz/item/CS_URS_2025_02/072002000" TargetMode="External" /><Relationship Id="rId2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10220452" TargetMode="External" /><Relationship Id="rId2" Type="http://schemas.openxmlformats.org/officeDocument/2006/relationships/hyperlink" Target="https://podminky.urs.cz/item/CS_URS_2025_02/210812011" TargetMode="External" /><Relationship Id="rId3" Type="http://schemas.openxmlformats.org/officeDocument/2006/relationships/hyperlink" Target="https://podminky.urs.cz/item/CS_URS_2025_02/210812011" TargetMode="External" /><Relationship Id="rId4" Type="http://schemas.openxmlformats.org/officeDocument/2006/relationships/hyperlink" Target="https://podminky.urs.cz/item/CS_URS_2025_02/210812033" TargetMode="External" /><Relationship Id="rId5" Type="http://schemas.openxmlformats.org/officeDocument/2006/relationships/hyperlink" Target="https://podminky.urs.cz/item/CS_URS_2025_02/210812033" TargetMode="External" /><Relationship Id="rId6" Type="http://schemas.openxmlformats.org/officeDocument/2006/relationships/hyperlink" Target="https://podminky.urs.cz/item/CS_URS_2025_02/220110192" TargetMode="External" /><Relationship Id="rId7" Type="http://schemas.openxmlformats.org/officeDocument/2006/relationships/hyperlink" Target="https://podminky.urs.cz/item/CS_URS_2025_02/220450002" TargetMode="External" /><Relationship Id="rId8" Type="http://schemas.openxmlformats.org/officeDocument/2006/relationships/hyperlink" Target="https://podminky.urs.cz/item/CS_URS_2025_02/220960165" TargetMode="External" /><Relationship Id="rId9" Type="http://schemas.openxmlformats.org/officeDocument/2006/relationships/hyperlink" Target="https://podminky.urs.cz/item/CS_URS_2025_02/013203000" TargetMode="External" /><Relationship Id="rId10" Type="http://schemas.openxmlformats.org/officeDocument/2006/relationships/hyperlink" Target="https://podminky.urs.cz/item/CS_URS_2025_02/013254000" TargetMode="External" /><Relationship Id="rId11" Type="http://schemas.openxmlformats.org/officeDocument/2006/relationships/hyperlink" Target="https://podminky.urs.cz/item/CS_URS_2025_02/044002000" TargetMode="External" /><Relationship Id="rId12" Type="http://schemas.openxmlformats.org/officeDocument/2006/relationships/hyperlink" Target="https://podminky.urs.cz/item/CS_URS_2025_02/045303000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220731022" TargetMode="External" /><Relationship Id="rId2" Type="http://schemas.openxmlformats.org/officeDocument/2006/relationships/hyperlink" Target="https://podminky.urs.cz/item/CS_URS_2025_02/220731042" TargetMode="External" /><Relationship Id="rId3" Type="http://schemas.openxmlformats.org/officeDocument/2006/relationships/hyperlink" Target="https://podminky.urs.cz/item/CS_URS_2025_02/220731051" TargetMode="External" /><Relationship Id="rId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S4" s="19" t="s">
        <v>11</v>
      </c>
    </row>
    <row r="5" s="1" customFormat="1" ht="12" customHeight="1">
      <c r="B5" s="23"/>
      <c r="C5" s="24"/>
      <c r="D5" s="27" t="s">
        <v>12</v>
      </c>
      <c r="E5" s="24"/>
      <c r="F5" s="24"/>
      <c r="G5" s="24"/>
      <c r="H5" s="24"/>
      <c r="I5" s="24"/>
      <c r="J5" s="24"/>
      <c r="K5" s="28" t="s">
        <v>13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S5" s="19" t="s">
        <v>6</v>
      </c>
    </row>
    <row r="6" s="1" customFormat="1" ht="36.96" customHeight="1">
      <c r="B6" s="23"/>
      <c r="C6" s="24"/>
      <c r="D6" s="29" t="s">
        <v>14</v>
      </c>
      <c r="E6" s="24"/>
      <c r="F6" s="24"/>
      <c r="G6" s="24"/>
      <c r="H6" s="24"/>
      <c r="I6" s="24"/>
      <c r="J6" s="24"/>
      <c r="K6" s="30" t="s">
        <v>15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S6" s="19" t="s">
        <v>6</v>
      </c>
    </row>
    <row r="7" s="1" customFormat="1" ht="12" customHeight="1">
      <c r="B7" s="23"/>
      <c r="C7" s="24"/>
      <c r="D7" s="31" t="s">
        <v>16</v>
      </c>
      <c r="E7" s="24"/>
      <c r="F7" s="24"/>
      <c r="G7" s="24"/>
      <c r="H7" s="24"/>
      <c r="I7" s="24"/>
      <c r="J7" s="24"/>
      <c r="K7" s="28" t="s">
        <v>17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18</v>
      </c>
      <c r="AL7" s="24"/>
      <c r="AM7" s="24"/>
      <c r="AN7" s="28" t="s">
        <v>17</v>
      </c>
      <c r="AO7" s="24"/>
      <c r="AP7" s="24"/>
      <c r="AQ7" s="24"/>
      <c r="AR7" s="22"/>
      <c r="BS7" s="19" t="s">
        <v>6</v>
      </c>
    </row>
    <row r="8" s="1" customFormat="1" ht="12" customHeight="1">
      <c r="B8" s="23"/>
      <c r="C8" s="24"/>
      <c r="D8" s="31" t="s">
        <v>19</v>
      </c>
      <c r="E8" s="24"/>
      <c r="F8" s="24"/>
      <c r="G8" s="24"/>
      <c r="H8" s="24"/>
      <c r="I8" s="24"/>
      <c r="J8" s="24"/>
      <c r="K8" s="28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21</v>
      </c>
      <c r="AL8" s="24"/>
      <c r="AM8" s="24"/>
      <c r="AN8" s="28" t="s">
        <v>22</v>
      </c>
      <c r="AO8" s="24"/>
      <c r="AP8" s="24"/>
      <c r="AQ8" s="24"/>
      <c r="AR8" s="22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S9" s="19" t="s">
        <v>6</v>
      </c>
    </row>
    <row r="10" s="1" customFormat="1" ht="12" customHeight="1">
      <c r="B10" s="23"/>
      <c r="C10" s="24"/>
      <c r="D10" s="31" t="s">
        <v>23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24</v>
      </c>
      <c r="AL10" s="24"/>
      <c r="AM10" s="24"/>
      <c r="AN10" s="28" t="s">
        <v>25</v>
      </c>
      <c r="AO10" s="24"/>
      <c r="AP10" s="24"/>
      <c r="AQ10" s="24"/>
      <c r="AR10" s="22"/>
      <c r="BS10" s="19" t="s">
        <v>6</v>
      </c>
    </row>
    <row r="11" s="1" customFormat="1" ht="18.48" customHeight="1">
      <c r="B11" s="23"/>
      <c r="C11" s="24"/>
      <c r="D11" s="24"/>
      <c r="E11" s="28" t="s">
        <v>26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8" t="s">
        <v>28</v>
      </c>
      <c r="AO11" s="24"/>
      <c r="AP11" s="24"/>
      <c r="AQ11" s="24"/>
      <c r="AR11" s="22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S12" s="19" t="s">
        <v>6</v>
      </c>
    </row>
    <row r="13" s="1" customFormat="1" ht="12" customHeight="1">
      <c r="B13" s="23"/>
      <c r="C13" s="24"/>
      <c r="D13" s="31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24</v>
      </c>
      <c r="AL13" s="24"/>
      <c r="AM13" s="24"/>
      <c r="AN13" s="28" t="s">
        <v>17</v>
      </c>
      <c r="AO13" s="24"/>
      <c r="AP13" s="24"/>
      <c r="AQ13" s="24"/>
      <c r="AR13" s="22"/>
      <c r="BS13" s="19" t="s">
        <v>6</v>
      </c>
    </row>
    <row r="14">
      <c r="B14" s="23"/>
      <c r="C14" s="24"/>
      <c r="D14" s="24"/>
      <c r="E14" s="28" t="s">
        <v>30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31" t="s">
        <v>27</v>
      </c>
      <c r="AL14" s="24"/>
      <c r="AM14" s="24"/>
      <c r="AN14" s="28" t="s">
        <v>17</v>
      </c>
      <c r="AO14" s="24"/>
      <c r="AP14" s="24"/>
      <c r="AQ14" s="24"/>
      <c r="AR14" s="22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S15" s="19" t="s">
        <v>4</v>
      </c>
    </row>
    <row r="16" s="1" customFormat="1" ht="12" customHeight="1">
      <c r="B16" s="23"/>
      <c r="C16" s="24"/>
      <c r="D16" s="31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24</v>
      </c>
      <c r="AL16" s="24"/>
      <c r="AM16" s="24"/>
      <c r="AN16" s="28" t="s">
        <v>32</v>
      </c>
      <c r="AO16" s="24"/>
      <c r="AP16" s="24"/>
      <c r="AQ16" s="24"/>
      <c r="AR16" s="22"/>
      <c r="BS16" s="19" t="s">
        <v>4</v>
      </c>
    </row>
    <row r="17" s="1" customFormat="1" ht="18.48" customHeight="1">
      <c r="B17" s="23"/>
      <c r="C17" s="24"/>
      <c r="D17" s="24"/>
      <c r="E17" s="28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8" t="s">
        <v>34</v>
      </c>
      <c r="AO17" s="24"/>
      <c r="AP17" s="24"/>
      <c r="AQ17" s="24"/>
      <c r="AR17" s="22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S18" s="19" t="s">
        <v>6</v>
      </c>
    </row>
    <row r="19" s="1" customFormat="1" ht="12" customHeight="1">
      <c r="B19" s="23"/>
      <c r="C19" s="24"/>
      <c r="D19" s="31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24</v>
      </c>
      <c r="AL19" s="24"/>
      <c r="AM19" s="24"/>
      <c r="AN19" s="28" t="s">
        <v>32</v>
      </c>
      <c r="AO19" s="24"/>
      <c r="AP19" s="24"/>
      <c r="AQ19" s="24"/>
      <c r="AR19" s="22"/>
      <c r="BS19" s="19" t="s">
        <v>6</v>
      </c>
    </row>
    <row r="20" s="1" customFormat="1" ht="18.48" customHeight="1">
      <c r="B20" s="23"/>
      <c r="C20" s="24"/>
      <c r="D20" s="24"/>
      <c r="E20" s="28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8" t="s">
        <v>34</v>
      </c>
      <c r="AO20" s="24"/>
      <c r="AP20" s="24"/>
      <c r="AQ20" s="24"/>
      <c r="AR20" s="22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</row>
    <row r="22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</row>
    <row r="23" s="1" customFormat="1" ht="47.25" customHeight="1">
      <c r="B23" s="23"/>
      <c r="C23" s="24"/>
      <c r="D23" s="24"/>
      <c r="E23" s="32" t="s">
        <v>38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24"/>
      <c r="AP23" s="24"/>
      <c r="AQ23" s="24"/>
      <c r="AR23" s="22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</row>
    <row r="25" s="1" customFormat="1" ht="6.96" customHeight="1">
      <c r="B25" s="23"/>
      <c r="C25" s="24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4"/>
      <c r="AQ25" s="24"/>
      <c r="AR25" s="22"/>
    </row>
    <row r="26" s="2" customFormat="1" ht="25.92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ROUND(AG54,2)</f>
        <v>8683566.2599999998</v>
      </c>
      <c r="AL26" s="38"/>
      <c r="AM26" s="38"/>
      <c r="AN26" s="38"/>
      <c r="AO26" s="38"/>
      <c r="AP26" s="36"/>
      <c r="AQ26" s="36"/>
      <c r="AR26" s="40"/>
      <c r="BE26" s="34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34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40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41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42</v>
      </c>
      <c r="AL28" s="41"/>
      <c r="AM28" s="41"/>
      <c r="AN28" s="41"/>
      <c r="AO28" s="41"/>
      <c r="AP28" s="36"/>
      <c r="AQ28" s="36"/>
      <c r="AR28" s="40"/>
      <c r="BE28" s="34"/>
    </row>
    <row r="29" s="3" customFormat="1" ht="14.4" customHeight="1">
      <c r="A29" s="3"/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ROUND(AZ54, 2)</f>
        <v>8683566.2599999998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ROUND(AV54, 2)</f>
        <v>1823548.9099999999</v>
      </c>
      <c r="AL29" s="43"/>
      <c r="AM29" s="43"/>
      <c r="AN29" s="43"/>
      <c r="AO29" s="43"/>
      <c r="AP29" s="43"/>
      <c r="AQ29" s="43"/>
      <c r="AR29" s="46"/>
      <c r="BE29" s="3"/>
    </row>
    <row r="30" s="3" customFormat="1" ht="14.4" customHeight="1">
      <c r="A30" s="3"/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44">
        <v>0.12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ROUND(BA54,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ROUND(AW54, 2)</f>
        <v>0</v>
      </c>
      <c r="AL30" s="43"/>
      <c r="AM30" s="43"/>
      <c r="AN30" s="43"/>
      <c r="AO30" s="43"/>
      <c r="AP30" s="43"/>
      <c r="AQ30" s="43"/>
      <c r="AR30" s="46"/>
      <c r="BE30" s="3"/>
    </row>
    <row r="31" hidden="1" s="3" customFormat="1" ht="14.4" customHeight="1">
      <c r="A31" s="3"/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ROUND(BB54,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3"/>
    </row>
    <row r="32" hidden="1" s="3" customFormat="1" ht="14.4" customHeight="1">
      <c r="A32" s="3"/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44">
        <v>0.12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ROUND(BC54,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3"/>
    </row>
    <row r="33" hidden="1" s="3" customFormat="1" ht="14.4" customHeight="1">
      <c r="A33" s="3"/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ROUND(BD54,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3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34"/>
    </row>
    <row r="35" s="2" customFormat="1" ht="25.92" customHeight="1">
      <c r="A35" s="34"/>
      <c r="B35" s="35"/>
      <c r="C35" s="47"/>
      <c r="D35" s="48" t="s">
        <v>49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50</v>
      </c>
      <c r="U35" s="49"/>
      <c r="V35" s="49"/>
      <c r="W35" s="49"/>
      <c r="X35" s="51" t="s">
        <v>51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10507115.17</v>
      </c>
      <c r="AL35" s="49"/>
      <c r="AM35" s="49"/>
      <c r="AN35" s="49"/>
      <c r="AO35" s="53"/>
      <c r="AP35" s="47"/>
      <c r="AQ35" s="47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6.96" customHeight="1">
      <c r="A37" s="34"/>
      <c r="B37" s="54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55"/>
      <c r="AI37" s="55"/>
      <c r="AJ37" s="55"/>
      <c r="AK37" s="55"/>
      <c r="AL37" s="55"/>
      <c r="AM37" s="55"/>
      <c r="AN37" s="55"/>
      <c r="AO37" s="55"/>
      <c r="AP37" s="55"/>
      <c r="AQ37" s="55"/>
      <c r="AR37" s="40"/>
      <c r="BE37" s="34"/>
    </row>
    <row r="41" s="2" customFormat="1" ht="6.96" customHeight="1">
      <c r="A41" s="34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40"/>
      <c r="BE41" s="34"/>
    </row>
    <row r="42" s="2" customFormat="1" ht="24.96" customHeight="1">
      <c r="A42" s="34"/>
      <c r="B42" s="35"/>
      <c r="C42" s="25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40"/>
      <c r="BE42" s="34"/>
    </row>
    <row r="43" s="2" customFormat="1" ht="6.96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40"/>
      <c r="BE43" s="34"/>
    </row>
    <row r="44" s="4" customFormat="1" ht="12" customHeight="1">
      <c r="A44" s="4"/>
      <c r="B44" s="58"/>
      <c r="C44" s="31" t="s">
        <v>12</v>
      </c>
      <c r="D44" s="59"/>
      <c r="E44" s="59"/>
      <c r="F44" s="59"/>
      <c r="G44" s="59"/>
      <c r="H44" s="59"/>
      <c r="I44" s="59"/>
      <c r="J44" s="59"/>
      <c r="K44" s="59"/>
      <c r="L44" s="59" t="str">
        <f>K5</f>
        <v>0061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60"/>
      <c r="BE44" s="4"/>
    </row>
    <row r="45" s="5" customFormat="1" ht="36.96" customHeight="1">
      <c r="A45" s="5"/>
      <c r="B45" s="61"/>
      <c r="C45" s="62" t="s">
        <v>14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P + R Voroněž_aktualizace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  <c r="BE45" s="5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40"/>
      <c r="BE46" s="34"/>
    </row>
    <row r="47" s="2" customFormat="1" ht="12" customHeight="1">
      <c r="A47" s="34"/>
      <c r="B47" s="35"/>
      <c r="C47" s="31" t="s">
        <v>19</v>
      </c>
      <c r="D47" s="36"/>
      <c r="E47" s="36"/>
      <c r="F47" s="36"/>
      <c r="G47" s="36"/>
      <c r="H47" s="36"/>
      <c r="I47" s="36"/>
      <c r="J47" s="36"/>
      <c r="K47" s="36"/>
      <c r="L47" s="66" t="str">
        <f>IF(K8="","",K8)</f>
        <v>Brno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1" t="s">
        <v>21</v>
      </c>
      <c r="AJ47" s="36"/>
      <c r="AK47" s="36"/>
      <c r="AL47" s="36"/>
      <c r="AM47" s="67" t="str">
        <f>IF(AN8= "","",AN8)</f>
        <v>1. 10. 2025</v>
      </c>
      <c r="AN47" s="67"/>
      <c r="AO47" s="36"/>
      <c r="AP47" s="36"/>
      <c r="AQ47" s="36"/>
      <c r="AR47" s="40"/>
      <c r="B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40"/>
      <c r="BE48" s="34"/>
    </row>
    <row r="49" s="2" customFormat="1" ht="15.15" customHeight="1">
      <c r="A49" s="34"/>
      <c r="B49" s="35"/>
      <c r="C49" s="31" t="s">
        <v>23</v>
      </c>
      <c r="D49" s="36"/>
      <c r="E49" s="36"/>
      <c r="F49" s="36"/>
      <c r="G49" s="36"/>
      <c r="H49" s="36"/>
      <c r="I49" s="36"/>
      <c r="J49" s="36"/>
      <c r="K49" s="36"/>
      <c r="L49" s="59" t="str">
        <f>IF(E11= "","",E11)</f>
        <v>Brněnské komunikace, a.s.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1" t="s">
        <v>31</v>
      </c>
      <c r="AJ49" s="36"/>
      <c r="AK49" s="36"/>
      <c r="AL49" s="36"/>
      <c r="AM49" s="68" t="str">
        <f>IF(E17="","",E17)</f>
        <v>AŽD Praha, s.r.o.</v>
      </c>
      <c r="AN49" s="59"/>
      <c r="AO49" s="59"/>
      <c r="AP49" s="59"/>
      <c r="AQ49" s="36"/>
      <c r="AR49" s="40"/>
      <c r="AS49" s="69" t="s">
        <v>53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  <c r="BE49" s="34"/>
    </row>
    <row r="50" s="2" customFormat="1" ht="15.15" customHeight="1">
      <c r="A50" s="34"/>
      <c r="B50" s="35"/>
      <c r="C50" s="31" t="s">
        <v>29</v>
      </c>
      <c r="D50" s="36"/>
      <c r="E50" s="36"/>
      <c r="F50" s="36"/>
      <c r="G50" s="36"/>
      <c r="H50" s="36"/>
      <c r="I50" s="36"/>
      <c r="J50" s="36"/>
      <c r="K50" s="36"/>
      <c r="L50" s="59" t="str">
        <f>IF(E14="","",E14)</f>
        <v xml:space="preserve"> </v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1" t="s">
        <v>36</v>
      </c>
      <c r="AJ50" s="36"/>
      <c r="AK50" s="36"/>
      <c r="AL50" s="36"/>
      <c r="AM50" s="68" t="str">
        <f>IF(E20="","",E20)</f>
        <v>AŽD Praha, s.r.o.</v>
      </c>
      <c r="AN50" s="59"/>
      <c r="AO50" s="59"/>
      <c r="AP50" s="59"/>
      <c r="AQ50" s="36"/>
      <c r="AR50" s="40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  <c r="BE50" s="34"/>
    </row>
    <row r="5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40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  <c r="BE51" s="34"/>
    </row>
    <row r="52" s="2" customFormat="1" ht="29.28" customHeight="1">
      <c r="A52" s="34"/>
      <c r="B52" s="35"/>
      <c r="C52" s="81" t="s">
        <v>54</v>
      </c>
      <c r="D52" s="82"/>
      <c r="E52" s="82"/>
      <c r="F52" s="82"/>
      <c r="G52" s="82"/>
      <c r="H52" s="83"/>
      <c r="I52" s="84" t="s">
        <v>55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56</v>
      </c>
      <c r="AH52" s="82"/>
      <c r="AI52" s="82"/>
      <c r="AJ52" s="82"/>
      <c r="AK52" s="82"/>
      <c r="AL52" s="82"/>
      <c r="AM52" s="82"/>
      <c r="AN52" s="84" t="s">
        <v>57</v>
      </c>
      <c r="AO52" s="82"/>
      <c r="AP52" s="82"/>
      <c r="AQ52" s="86" t="s">
        <v>58</v>
      </c>
      <c r="AR52" s="40"/>
      <c r="AS52" s="87" t="s">
        <v>59</v>
      </c>
      <c r="AT52" s="88" t="s">
        <v>60</v>
      </c>
      <c r="AU52" s="88" t="s">
        <v>61</v>
      </c>
      <c r="AV52" s="88" t="s">
        <v>62</v>
      </c>
      <c r="AW52" s="88" t="s">
        <v>63</v>
      </c>
      <c r="AX52" s="88" t="s">
        <v>64</v>
      </c>
      <c r="AY52" s="88" t="s">
        <v>65</v>
      </c>
      <c r="AZ52" s="88" t="s">
        <v>66</v>
      </c>
      <c r="BA52" s="88" t="s">
        <v>67</v>
      </c>
      <c r="BB52" s="88" t="s">
        <v>68</v>
      </c>
      <c r="BC52" s="88" t="s">
        <v>69</v>
      </c>
      <c r="BD52" s="89" t="s">
        <v>70</v>
      </c>
      <c r="BE52" s="34"/>
    </row>
    <row r="53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40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  <c r="BE53" s="34"/>
    </row>
    <row r="54" s="6" customFormat="1" ht="32.4" customHeight="1">
      <c r="A54" s="6"/>
      <c r="B54" s="93"/>
      <c r="C54" s="94" t="s">
        <v>71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ROUND(AG55+AG61+AG65,2)</f>
        <v>8683566.2599999998</v>
      </c>
      <c r="AH54" s="96"/>
      <c r="AI54" s="96"/>
      <c r="AJ54" s="96"/>
      <c r="AK54" s="96"/>
      <c r="AL54" s="96"/>
      <c r="AM54" s="96"/>
      <c r="AN54" s="97">
        <f>SUM(AG54,AT54)</f>
        <v>10507115.17</v>
      </c>
      <c r="AO54" s="97"/>
      <c r="AP54" s="97"/>
      <c r="AQ54" s="98" t="s">
        <v>17</v>
      </c>
      <c r="AR54" s="99"/>
      <c r="AS54" s="100">
        <f>ROUND(AS55+AS61+AS65,2)</f>
        <v>0</v>
      </c>
      <c r="AT54" s="101">
        <f>ROUND(SUM(AV54:AW54),2)</f>
        <v>1823548.9099999999</v>
      </c>
      <c r="AU54" s="102">
        <f>ROUND(AU55+AU61+AU65,5)</f>
        <v>3252.5208600000001</v>
      </c>
      <c r="AV54" s="101">
        <f>ROUND(AZ54*L29,2)</f>
        <v>1823548.9099999999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ROUND(AZ55+AZ61+AZ65,2)</f>
        <v>8683566.2599999998</v>
      </c>
      <c r="BA54" s="101">
        <f>ROUND(BA55+BA61+BA65,2)</f>
        <v>0</v>
      </c>
      <c r="BB54" s="101">
        <f>ROUND(BB55+BB61+BB65,2)</f>
        <v>0</v>
      </c>
      <c r="BC54" s="101">
        <f>ROUND(BC55+BC61+BC65,2)</f>
        <v>0</v>
      </c>
      <c r="BD54" s="103">
        <f>ROUND(BD55+BD61+BD65,2)</f>
        <v>0</v>
      </c>
      <c r="BE54" s="6"/>
      <c r="BS54" s="104" t="s">
        <v>72</v>
      </c>
      <c r="BT54" s="104" t="s">
        <v>73</v>
      </c>
      <c r="BU54" s="105" t="s">
        <v>74</v>
      </c>
      <c r="BV54" s="104" t="s">
        <v>75</v>
      </c>
      <c r="BW54" s="104" t="s">
        <v>5</v>
      </c>
      <c r="BX54" s="104" t="s">
        <v>76</v>
      </c>
      <c r="CL54" s="104" t="s">
        <v>17</v>
      </c>
    </row>
    <row r="55" s="7" customFormat="1" ht="16.5" customHeight="1">
      <c r="A55" s="7"/>
      <c r="B55" s="106"/>
      <c r="C55" s="107"/>
      <c r="D55" s="108" t="s">
        <v>77</v>
      </c>
      <c r="E55" s="108"/>
      <c r="F55" s="108"/>
      <c r="G55" s="108"/>
      <c r="H55" s="108"/>
      <c r="I55" s="109"/>
      <c r="J55" s="108" t="s">
        <v>78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ROUND(SUM(AG56:AG60),2)</f>
        <v>4242765.4100000001</v>
      </c>
      <c r="AH55" s="109"/>
      <c r="AI55" s="109"/>
      <c r="AJ55" s="109"/>
      <c r="AK55" s="109"/>
      <c r="AL55" s="109"/>
      <c r="AM55" s="109"/>
      <c r="AN55" s="111">
        <f>SUM(AG55,AT55)</f>
        <v>5133746.1500000004</v>
      </c>
      <c r="AO55" s="109"/>
      <c r="AP55" s="109"/>
      <c r="AQ55" s="112" t="s">
        <v>79</v>
      </c>
      <c r="AR55" s="113"/>
      <c r="AS55" s="114">
        <f>ROUND(SUM(AS56:AS60),2)</f>
        <v>0</v>
      </c>
      <c r="AT55" s="115">
        <f>ROUND(SUM(AV55:AW55),2)</f>
        <v>890980.73999999999</v>
      </c>
      <c r="AU55" s="116">
        <f>ROUND(SUM(AU56:AU60),5)</f>
        <v>1561.14589</v>
      </c>
      <c r="AV55" s="115">
        <f>ROUND(AZ55*L29,2)</f>
        <v>890980.73999999999</v>
      </c>
      <c r="AW55" s="115">
        <f>ROUND(BA55*L30,2)</f>
        <v>0</v>
      </c>
      <c r="AX55" s="115">
        <f>ROUND(BB55*L29,2)</f>
        <v>0</v>
      </c>
      <c r="AY55" s="115">
        <f>ROUND(BC55*L30,2)</f>
        <v>0</v>
      </c>
      <c r="AZ55" s="115">
        <f>ROUND(SUM(AZ56:AZ60),2)</f>
        <v>4242765.4100000001</v>
      </c>
      <c r="BA55" s="115">
        <f>ROUND(SUM(BA56:BA60),2)</f>
        <v>0</v>
      </c>
      <c r="BB55" s="115">
        <f>ROUND(SUM(BB56:BB60),2)</f>
        <v>0</v>
      </c>
      <c r="BC55" s="115">
        <f>ROUND(SUM(BC56:BC60),2)</f>
        <v>0</v>
      </c>
      <c r="BD55" s="117">
        <f>ROUND(SUM(BD56:BD60),2)</f>
        <v>0</v>
      </c>
      <c r="BE55" s="7"/>
      <c r="BS55" s="118" t="s">
        <v>72</v>
      </c>
      <c r="BT55" s="118" t="s">
        <v>80</v>
      </c>
      <c r="BU55" s="118" t="s">
        <v>74</v>
      </c>
      <c r="BV55" s="118" t="s">
        <v>75</v>
      </c>
      <c r="BW55" s="118" t="s">
        <v>81</v>
      </c>
      <c r="BX55" s="118" t="s">
        <v>5</v>
      </c>
      <c r="CL55" s="118" t="s">
        <v>17</v>
      </c>
      <c r="CM55" s="118" t="s">
        <v>82</v>
      </c>
    </row>
    <row r="56" s="4" customFormat="1" ht="23.25" customHeight="1">
      <c r="A56" s="119" t="s">
        <v>83</v>
      </c>
      <c r="B56" s="58"/>
      <c r="C56" s="120"/>
      <c r="D56" s="120"/>
      <c r="E56" s="121" t="s">
        <v>84</v>
      </c>
      <c r="F56" s="121"/>
      <c r="G56" s="121"/>
      <c r="H56" s="121"/>
      <c r="I56" s="121"/>
      <c r="J56" s="120"/>
      <c r="K56" s="121" t="s">
        <v>85</v>
      </c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'SO 411.1 - Výkopové práce'!J32</f>
        <v>1940763.0700000001</v>
      </c>
      <c r="AH56" s="120"/>
      <c r="AI56" s="120"/>
      <c r="AJ56" s="120"/>
      <c r="AK56" s="120"/>
      <c r="AL56" s="120"/>
      <c r="AM56" s="120"/>
      <c r="AN56" s="122">
        <f>SUM(AG56,AT56)</f>
        <v>2348323.3100000001</v>
      </c>
      <c r="AO56" s="120"/>
      <c r="AP56" s="120"/>
      <c r="AQ56" s="123" t="s">
        <v>86</v>
      </c>
      <c r="AR56" s="60"/>
      <c r="AS56" s="124">
        <v>0</v>
      </c>
      <c r="AT56" s="125">
        <f>ROUND(SUM(AV56:AW56),2)</f>
        <v>407560.23999999999</v>
      </c>
      <c r="AU56" s="126">
        <f>'SO 411.1 - Výkopové práce'!P94</f>
        <v>1165.8375699999999</v>
      </c>
      <c r="AV56" s="125">
        <f>'SO 411.1 - Výkopové práce'!J35</f>
        <v>407560.23999999999</v>
      </c>
      <c r="AW56" s="125">
        <f>'SO 411.1 - Výkopové práce'!J36</f>
        <v>0</v>
      </c>
      <c r="AX56" s="125">
        <f>'SO 411.1 - Výkopové práce'!J37</f>
        <v>0</v>
      </c>
      <c r="AY56" s="125">
        <f>'SO 411.1 - Výkopové práce'!J38</f>
        <v>0</v>
      </c>
      <c r="AZ56" s="125">
        <f>'SO 411.1 - Výkopové práce'!F35</f>
        <v>1940763.0700000001</v>
      </c>
      <c r="BA56" s="125">
        <f>'SO 411.1 - Výkopové práce'!F36</f>
        <v>0</v>
      </c>
      <c r="BB56" s="125">
        <f>'SO 411.1 - Výkopové práce'!F37</f>
        <v>0</v>
      </c>
      <c r="BC56" s="125">
        <f>'SO 411.1 - Výkopové práce'!F38</f>
        <v>0</v>
      </c>
      <c r="BD56" s="127">
        <f>'SO 411.1 - Výkopové práce'!F39</f>
        <v>0</v>
      </c>
      <c r="BE56" s="4"/>
      <c r="BT56" s="128" t="s">
        <v>82</v>
      </c>
      <c r="BV56" s="128" t="s">
        <v>75</v>
      </c>
      <c r="BW56" s="128" t="s">
        <v>87</v>
      </c>
      <c r="BX56" s="128" t="s">
        <v>81</v>
      </c>
      <c r="CL56" s="128" t="s">
        <v>17</v>
      </c>
    </row>
    <row r="57" s="4" customFormat="1" ht="23.25" customHeight="1">
      <c r="A57" s="119" t="s">
        <v>83</v>
      </c>
      <c r="B57" s="58"/>
      <c r="C57" s="120"/>
      <c r="D57" s="120"/>
      <c r="E57" s="121" t="s">
        <v>88</v>
      </c>
      <c r="F57" s="121"/>
      <c r="G57" s="121"/>
      <c r="H57" s="121"/>
      <c r="I57" s="121"/>
      <c r="J57" s="120"/>
      <c r="K57" s="121" t="s">
        <v>89</v>
      </c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1"/>
      <c r="AC57" s="121"/>
      <c r="AD57" s="121"/>
      <c r="AE57" s="121"/>
      <c r="AF57" s="121"/>
      <c r="AG57" s="122">
        <f>'SO 411.2 - Technologie zá...'!J32</f>
        <v>1691187.73</v>
      </c>
      <c r="AH57" s="120"/>
      <c r="AI57" s="120"/>
      <c r="AJ57" s="120"/>
      <c r="AK57" s="120"/>
      <c r="AL57" s="120"/>
      <c r="AM57" s="120"/>
      <c r="AN57" s="122">
        <f>SUM(AG57,AT57)</f>
        <v>2046337.1499999999</v>
      </c>
      <c r="AO57" s="120"/>
      <c r="AP57" s="120"/>
      <c r="AQ57" s="123" t="s">
        <v>86</v>
      </c>
      <c r="AR57" s="60"/>
      <c r="AS57" s="124">
        <v>0</v>
      </c>
      <c r="AT57" s="125">
        <f>ROUND(SUM(AV57:AW57),2)</f>
        <v>355149.41999999998</v>
      </c>
      <c r="AU57" s="126">
        <f>'SO 411.2 - Technologie zá...'!P91</f>
        <v>80.955999999999989</v>
      </c>
      <c r="AV57" s="125">
        <f>'SO 411.2 - Technologie zá...'!J35</f>
        <v>355149.41999999998</v>
      </c>
      <c r="AW57" s="125">
        <f>'SO 411.2 - Technologie zá...'!J36</f>
        <v>0</v>
      </c>
      <c r="AX57" s="125">
        <f>'SO 411.2 - Technologie zá...'!J37</f>
        <v>0</v>
      </c>
      <c r="AY57" s="125">
        <f>'SO 411.2 - Technologie zá...'!J38</f>
        <v>0</v>
      </c>
      <c r="AZ57" s="125">
        <f>'SO 411.2 - Technologie zá...'!F35</f>
        <v>1691187.73</v>
      </c>
      <c r="BA57" s="125">
        <f>'SO 411.2 - Technologie zá...'!F36</f>
        <v>0</v>
      </c>
      <c r="BB57" s="125">
        <f>'SO 411.2 - Technologie zá...'!F37</f>
        <v>0</v>
      </c>
      <c r="BC57" s="125">
        <f>'SO 411.2 - Technologie zá...'!F38</f>
        <v>0</v>
      </c>
      <c r="BD57" s="127">
        <f>'SO 411.2 - Technologie zá...'!F39</f>
        <v>0</v>
      </c>
      <c r="BE57" s="4"/>
      <c r="BT57" s="128" t="s">
        <v>82</v>
      </c>
      <c r="BV57" s="128" t="s">
        <v>75</v>
      </c>
      <c r="BW57" s="128" t="s">
        <v>90</v>
      </c>
      <c r="BX57" s="128" t="s">
        <v>81</v>
      </c>
      <c r="CL57" s="128" t="s">
        <v>17</v>
      </c>
    </row>
    <row r="58" s="4" customFormat="1" ht="23.25" customHeight="1">
      <c r="A58" s="119" t="s">
        <v>83</v>
      </c>
      <c r="B58" s="58"/>
      <c r="C58" s="120"/>
      <c r="D58" s="120"/>
      <c r="E58" s="121" t="s">
        <v>91</v>
      </c>
      <c r="F58" s="121"/>
      <c r="G58" s="121"/>
      <c r="H58" s="121"/>
      <c r="I58" s="121"/>
      <c r="J58" s="120"/>
      <c r="K58" s="121" t="s">
        <v>92</v>
      </c>
      <c r="L58" s="121"/>
      <c r="M58" s="121"/>
      <c r="N58" s="121"/>
      <c r="O58" s="121"/>
      <c r="P58" s="121"/>
      <c r="Q58" s="121"/>
      <c r="R58" s="121"/>
      <c r="S58" s="121"/>
      <c r="T58" s="121"/>
      <c r="U58" s="121"/>
      <c r="V58" s="121"/>
      <c r="W58" s="121"/>
      <c r="X58" s="121"/>
      <c r="Y58" s="121"/>
      <c r="Z58" s="121"/>
      <c r="AA58" s="121"/>
      <c r="AB58" s="121"/>
      <c r="AC58" s="121"/>
      <c r="AD58" s="121"/>
      <c r="AE58" s="121"/>
      <c r="AF58" s="121"/>
      <c r="AG58" s="122">
        <f>'SO 411.3 - Stavební úpravy'!J32</f>
        <v>335593.41999999998</v>
      </c>
      <c r="AH58" s="120"/>
      <c r="AI58" s="120"/>
      <c r="AJ58" s="120"/>
      <c r="AK58" s="120"/>
      <c r="AL58" s="120"/>
      <c r="AM58" s="120"/>
      <c r="AN58" s="122">
        <f>SUM(AG58,AT58)</f>
        <v>406068.03999999998</v>
      </c>
      <c r="AO58" s="120"/>
      <c r="AP58" s="120"/>
      <c r="AQ58" s="123" t="s">
        <v>86</v>
      </c>
      <c r="AR58" s="60"/>
      <c r="AS58" s="124">
        <v>0</v>
      </c>
      <c r="AT58" s="125">
        <f>ROUND(SUM(AV58:AW58),2)</f>
        <v>70474.619999999995</v>
      </c>
      <c r="AU58" s="126">
        <f>'SO 411.3 - Stavební úpravy'!P95</f>
        <v>179.53411899999998</v>
      </c>
      <c r="AV58" s="125">
        <f>'SO 411.3 - Stavební úpravy'!J35</f>
        <v>70474.619999999995</v>
      </c>
      <c r="AW58" s="125">
        <f>'SO 411.3 - Stavební úpravy'!J36</f>
        <v>0</v>
      </c>
      <c r="AX58" s="125">
        <f>'SO 411.3 - Stavební úpravy'!J37</f>
        <v>0</v>
      </c>
      <c r="AY58" s="125">
        <f>'SO 411.3 - Stavební úpravy'!J38</f>
        <v>0</v>
      </c>
      <c r="AZ58" s="125">
        <f>'SO 411.3 - Stavební úpravy'!F35</f>
        <v>335593.41999999998</v>
      </c>
      <c r="BA58" s="125">
        <f>'SO 411.3 - Stavební úpravy'!F36</f>
        <v>0</v>
      </c>
      <c r="BB58" s="125">
        <f>'SO 411.3 - Stavební úpravy'!F37</f>
        <v>0</v>
      </c>
      <c r="BC58" s="125">
        <f>'SO 411.3 - Stavební úpravy'!F38</f>
        <v>0</v>
      </c>
      <c r="BD58" s="127">
        <f>'SO 411.3 - Stavební úpravy'!F39</f>
        <v>0</v>
      </c>
      <c r="BE58" s="4"/>
      <c r="BT58" s="128" t="s">
        <v>82</v>
      </c>
      <c r="BV58" s="128" t="s">
        <v>75</v>
      </c>
      <c r="BW58" s="128" t="s">
        <v>93</v>
      </c>
      <c r="BX58" s="128" t="s">
        <v>81</v>
      </c>
      <c r="CL58" s="128" t="s">
        <v>17</v>
      </c>
    </row>
    <row r="59" s="4" customFormat="1" ht="23.25" customHeight="1">
      <c r="A59" s="119" t="s">
        <v>83</v>
      </c>
      <c r="B59" s="58"/>
      <c r="C59" s="120"/>
      <c r="D59" s="120"/>
      <c r="E59" s="121" t="s">
        <v>94</v>
      </c>
      <c r="F59" s="121"/>
      <c r="G59" s="121"/>
      <c r="H59" s="121"/>
      <c r="I59" s="121"/>
      <c r="J59" s="120"/>
      <c r="K59" s="121" t="s">
        <v>95</v>
      </c>
      <c r="L59" s="121"/>
      <c r="M59" s="121"/>
      <c r="N59" s="121"/>
      <c r="O59" s="121"/>
      <c r="P59" s="121"/>
      <c r="Q59" s="121"/>
      <c r="R59" s="121"/>
      <c r="S59" s="121"/>
      <c r="T59" s="121"/>
      <c r="U59" s="121"/>
      <c r="V59" s="121"/>
      <c r="W59" s="121"/>
      <c r="X59" s="121"/>
      <c r="Y59" s="121"/>
      <c r="Z59" s="121"/>
      <c r="AA59" s="121"/>
      <c r="AB59" s="121"/>
      <c r="AC59" s="121"/>
      <c r="AD59" s="121"/>
      <c r="AE59" s="121"/>
      <c r="AF59" s="121"/>
      <c r="AG59" s="122">
        <f>'SO 411.4 - Kamerový dohled'!J32</f>
        <v>188034.10999999999</v>
      </c>
      <c r="AH59" s="120"/>
      <c r="AI59" s="120"/>
      <c r="AJ59" s="120"/>
      <c r="AK59" s="120"/>
      <c r="AL59" s="120"/>
      <c r="AM59" s="120"/>
      <c r="AN59" s="122">
        <f>SUM(AG59,AT59)</f>
        <v>227521.26999999999</v>
      </c>
      <c r="AO59" s="120"/>
      <c r="AP59" s="120"/>
      <c r="AQ59" s="123" t="s">
        <v>86</v>
      </c>
      <c r="AR59" s="60"/>
      <c r="AS59" s="124">
        <v>0</v>
      </c>
      <c r="AT59" s="125">
        <f>ROUND(SUM(AV59:AW59),2)</f>
        <v>39487.160000000003</v>
      </c>
      <c r="AU59" s="126">
        <f>'SO 411.4 - Kamerový dohled'!P87</f>
        <v>104.24800000000001</v>
      </c>
      <c r="AV59" s="125">
        <f>'SO 411.4 - Kamerový dohled'!J35</f>
        <v>39487.160000000003</v>
      </c>
      <c r="AW59" s="125">
        <f>'SO 411.4 - Kamerový dohled'!J36</f>
        <v>0</v>
      </c>
      <c r="AX59" s="125">
        <f>'SO 411.4 - Kamerový dohled'!J37</f>
        <v>0</v>
      </c>
      <c r="AY59" s="125">
        <f>'SO 411.4 - Kamerový dohled'!J38</f>
        <v>0</v>
      </c>
      <c r="AZ59" s="125">
        <f>'SO 411.4 - Kamerový dohled'!F35</f>
        <v>188034.10999999999</v>
      </c>
      <c r="BA59" s="125">
        <f>'SO 411.4 - Kamerový dohled'!F36</f>
        <v>0</v>
      </c>
      <c r="BB59" s="125">
        <f>'SO 411.4 - Kamerový dohled'!F37</f>
        <v>0</v>
      </c>
      <c r="BC59" s="125">
        <f>'SO 411.4 - Kamerový dohled'!F38</f>
        <v>0</v>
      </c>
      <c r="BD59" s="127">
        <f>'SO 411.4 - Kamerový dohled'!F39</f>
        <v>0</v>
      </c>
      <c r="BE59" s="4"/>
      <c r="BT59" s="128" t="s">
        <v>82</v>
      </c>
      <c r="BV59" s="128" t="s">
        <v>75</v>
      </c>
      <c r="BW59" s="128" t="s">
        <v>96</v>
      </c>
      <c r="BX59" s="128" t="s">
        <v>81</v>
      </c>
      <c r="CL59" s="128" t="s">
        <v>17</v>
      </c>
    </row>
    <row r="60" s="4" customFormat="1" ht="23.25" customHeight="1">
      <c r="A60" s="119" t="s">
        <v>83</v>
      </c>
      <c r="B60" s="58"/>
      <c r="C60" s="120"/>
      <c r="D60" s="120"/>
      <c r="E60" s="121" t="s">
        <v>97</v>
      </c>
      <c r="F60" s="121"/>
      <c r="G60" s="121"/>
      <c r="H60" s="121"/>
      <c r="I60" s="121"/>
      <c r="J60" s="120"/>
      <c r="K60" s="121" t="s">
        <v>98</v>
      </c>
      <c r="L60" s="121"/>
      <c r="M60" s="121"/>
      <c r="N60" s="121"/>
      <c r="O60" s="121"/>
      <c r="P60" s="121"/>
      <c r="Q60" s="121"/>
      <c r="R60" s="121"/>
      <c r="S60" s="121"/>
      <c r="T60" s="121"/>
      <c r="U60" s="121"/>
      <c r="V60" s="121"/>
      <c r="W60" s="121"/>
      <c r="X60" s="121"/>
      <c r="Y60" s="121"/>
      <c r="Z60" s="121"/>
      <c r="AA60" s="121"/>
      <c r="AB60" s="121"/>
      <c r="AC60" s="121"/>
      <c r="AD60" s="121"/>
      <c r="AE60" s="121"/>
      <c r="AF60" s="121"/>
      <c r="AG60" s="122">
        <f>'SO 411.5 - Svislé a vodor...'!J32</f>
        <v>87187.080000000002</v>
      </c>
      <c r="AH60" s="120"/>
      <c r="AI60" s="120"/>
      <c r="AJ60" s="120"/>
      <c r="AK60" s="120"/>
      <c r="AL60" s="120"/>
      <c r="AM60" s="120"/>
      <c r="AN60" s="122">
        <f>SUM(AG60,AT60)</f>
        <v>105496.37</v>
      </c>
      <c r="AO60" s="120"/>
      <c r="AP60" s="120"/>
      <c r="AQ60" s="123" t="s">
        <v>86</v>
      </c>
      <c r="AR60" s="60"/>
      <c r="AS60" s="124">
        <v>0</v>
      </c>
      <c r="AT60" s="125">
        <f>ROUND(SUM(AV60:AW60),2)</f>
        <v>18309.290000000001</v>
      </c>
      <c r="AU60" s="126">
        <f>'SO 411.5 - Svislé a vodor...'!P87</f>
        <v>30.5702</v>
      </c>
      <c r="AV60" s="125">
        <f>'SO 411.5 - Svislé a vodor...'!J35</f>
        <v>18309.290000000001</v>
      </c>
      <c r="AW60" s="125">
        <f>'SO 411.5 - Svislé a vodor...'!J36</f>
        <v>0</v>
      </c>
      <c r="AX60" s="125">
        <f>'SO 411.5 - Svislé a vodor...'!J37</f>
        <v>0</v>
      </c>
      <c r="AY60" s="125">
        <f>'SO 411.5 - Svislé a vodor...'!J38</f>
        <v>0</v>
      </c>
      <c r="AZ60" s="125">
        <f>'SO 411.5 - Svislé a vodor...'!F35</f>
        <v>87187.080000000002</v>
      </c>
      <c r="BA60" s="125">
        <f>'SO 411.5 - Svislé a vodor...'!F36</f>
        <v>0</v>
      </c>
      <c r="BB60" s="125">
        <f>'SO 411.5 - Svislé a vodor...'!F37</f>
        <v>0</v>
      </c>
      <c r="BC60" s="125">
        <f>'SO 411.5 - Svislé a vodor...'!F38</f>
        <v>0</v>
      </c>
      <c r="BD60" s="127">
        <f>'SO 411.5 - Svislé a vodor...'!F39</f>
        <v>0</v>
      </c>
      <c r="BE60" s="4"/>
      <c r="BT60" s="128" t="s">
        <v>82</v>
      </c>
      <c r="BV60" s="128" t="s">
        <v>75</v>
      </c>
      <c r="BW60" s="128" t="s">
        <v>99</v>
      </c>
      <c r="BX60" s="128" t="s">
        <v>81</v>
      </c>
      <c r="CL60" s="128" t="s">
        <v>17</v>
      </c>
    </row>
    <row r="61" s="7" customFormat="1" ht="16.5" customHeight="1">
      <c r="A61" s="7"/>
      <c r="B61" s="106"/>
      <c r="C61" s="107"/>
      <c r="D61" s="108" t="s">
        <v>100</v>
      </c>
      <c r="E61" s="108"/>
      <c r="F61" s="108"/>
      <c r="G61" s="108"/>
      <c r="H61" s="108"/>
      <c r="I61" s="109"/>
      <c r="J61" s="108" t="s">
        <v>101</v>
      </c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10">
        <f>ROUND(SUM(AG62:AG64),2)</f>
        <v>4399700.8499999996</v>
      </c>
      <c r="AH61" s="109"/>
      <c r="AI61" s="109"/>
      <c r="AJ61" s="109"/>
      <c r="AK61" s="109"/>
      <c r="AL61" s="109"/>
      <c r="AM61" s="109"/>
      <c r="AN61" s="111">
        <f>SUM(AG61,AT61)</f>
        <v>5323638.0299999993</v>
      </c>
      <c r="AO61" s="109"/>
      <c r="AP61" s="109"/>
      <c r="AQ61" s="112" t="s">
        <v>79</v>
      </c>
      <c r="AR61" s="113"/>
      <c r="AS61" s="114">
        <f>ROUND(SUM(AS62:AS64),2)</f>
        <v>0</v>
      </c>
      <c r="AT61" s="115">
        <f>ROUND(SUM(AV61:AW61),2)</f>
        <v>923937.18000000005</v>
      </c>
      <c r="AU61" s="116">
        <f>ROUND(SUM(AU62:AU64),5)</f>
        <v>1691.3749700000001</v>
      </c>
      <c r="AV61" s="115">
        <f>ROUND(AZ61*L29,2)</f>
        <v>923937.18000000005</v>
      </c>
      <c r="AW61" s="115">
        <f>ROUND(BA61*L30,2)</f>
        <v>0</v>
      </c>
      <c r="AX61" s="115">
        <f>ROUND(BB61*L29,2)</f>
        <v>0</v>
      </c>
      <c r="AY61" s="115">
        <f>ROUND(BC61*L30,2)</f>
        <v>0</v>
      </c>
      <c r="AZ61" s="115">
        <f>ROUND(SUM(AZ62:AZ64),2)</f>
        <v>4399700.8499999996</v>
      </c>
      <c r="BA61" s="115">
        <f>ROUND(SUM(BA62:BA64),2)</f>
        <v>0</v>
      </c>
      <c r="BB61" s="115">
        <f>ROUND(SUM(BB62:BB64),2)</f>
        <v>0</v>
      </c>
      <c r="BC61" s="115">
        <f>ROUND(SUM(BC62:BC64),2)</f>
        <v>0</v>
      </c>
      <c r="BD61" s="117">
        <f>ROUND(SUM(BD62:BD64),2)</f>
        <v>0</v>
      </c>
      <c r="BE61" s="7"/>
      <c r="BS61" s="118" t="s">
        <v>72</v>
      </c>
      <c r="BT61" s="118" t="s">
        <v>80</v>
      </c>
      <c r="BU61" s="118" t="s">
        <v>74</v>
      </c>
      <c r="BV61" s="118" t="s">
        <v>75</v>
      </c>
      <c r="BW61" s="118" t="s">
        <v>102</v>
      </c>
      <c r="BX61" s="118" t="s">
        <v>5</v>
      </c>
      <c r="CL61" s="118" t="s">
        <v>17</v>
      </c>
      <c r="CM61" s="118" t="s">
        <v>82</v>
      </c>
    </row>
    <row r="62" s="4" customFormat="1" ht="23.25" customHeight="1">
      <c r="A62" s="119" t="s">
        <v>83</v>
      </c>
      <c r="B62" s="58"/>
      <c r="C62" s="120"/>
      <c r="D62" s="120"/>
      <c r="E62" s="121" t="s">
        <v>103</v>
      </c>
      <c r="F62" s="121"/>
      <c r="G62" s="121"/>
      <c r="H62" s="121"/>
      <c r="I62" s="121"/>
      <c r="J62" s="120"/>
      <c r="K62" s="121" t="s">
        <v>85</v>
      </c>
      <c r="L62" s="121"/>
      <c r="M62" s="121"/>
      <c r="N62" s="121"/>
      <c r="O62" s="121"/>
      <c r="P62" s="121"/>
      <c r="Q62" s="121"/>
      <c r="R62" s="121"/>
      <c r="S62" s="121"/>
      <c r="T62" s="121"/>
      <c r="U62" s="121"/>
      <c r="V62" s="121"/>
      <c r="W62" s="121"/>
      <c r="X62" s="121"/>
      <c r="Y62" s="121"/>
      <c r="Z62" s="121"/>
      <c r="AA62" s="121"/>
      <c r="AB62" s="121"/>
      <c r="AC62" s="121"/>
      <c r="AD62" s="121"/>
      <c r="AE62" s="121"/>
      <c r="AF62" s="121"/>
      <c r="AG62" s="122">
        <f>'SO 412.1 - Výkopové práce'!J32</f>
        <v>1120976.23</v>
      </c>
      <c r="AH62" s="120"/>
      <c r="AI62" s="120"/>
      <c r="AJ62" s="120"/>
      <c r="AK62" s="120"/>
      <c r="AL62" s="120"/>
      <c r="AM62" s="120"/>
      <c r="AN62" s="122">
        <f>SUM(AG62,AT62)</f>
        <v>1356381.24</v>
      </c>
      <c r="AO62" s="120"/>
      <c r="AP62" s="120"/>
      <c r="AQ62" s="123" t="s">
        <v>86</v>
      </c>
      <c r="AR62" s="60"/>
      <c r="AS62" s="124">
        <v>0</v>
      </c>
      <c r="AT62" s="125">
        <f>ROUND(SUM(AV62:AW62),2)</f>
        <v>235405.01000000001</v>
      </c>
      <c r="AU62" s="126">
        <f>'SO 412.1 - Výkopové práce'!P93</f>
        <v>1191.9699700000001</v>
      </c>
      <c r="AV62" s="125">
        <f>'SO 412.1 - Výkopové práce'!J35</f>
        <v>235405.01000000001</v>
      </c>
      <c r="AW62" s="125">
        <f>'SO 412.1 - Výkopové práce'!J36</f>
        <v>0</v>
      </c>
      <c r="AX62" s="125">
        <f>'SO 412.1 - Výkopové práce'!J37</f>
        <v>0</v>
      </c>
      <c r="AY62" s="125">
        <f>'SO 412.1 - Výkopové práce'!J38</f>
        <v>0</v>
      </c>
      <c r="AZ62" s="125">
        <f>'SO 412.1 - Výkopové práce'!F35</f>
        <v>1120976.23</v>
      </c>
      <c r="BA62" s="125">
        <f>'SO 412.1 - Výkopové práce'!F36</f>
        <v>0</v>
      </c>
      <c r="BB62" s="125">
        <f>'SO 412.1 - Výkopové práce'!F37</f>
        <v>0</v>
      </c>
      <c r="BC62" s="125">
        <f>'SO 412.1 - Výkopové práce'!F38</f>
        <v>0</v>
      </c>
      <c r="BD62" s="127">
        <f>'SO 412.1 - Výkopové práce'!F39</f>
        <v>0</v>
      </c>
      <c r="BE62" s="4"/>
      <c r="BT62" s="128" t="s">
        <v>82</v>
      </c>
      <c r="BV62" s="128" t="s">
        <v>75</v>
      </c>
      <c r="BW62" s="128" t="s">
        <v>104</v>
      </c>
      <c r="BX62" s="128" t="s">
        <v>102</v>
      </c>
      <c r="CL62" s="128" t="s">
        <v>17</v>
      </c>
    </row>
    <row r="63" s="4" customFormat="1" ht="23.25" customHeight="1">
      <c r="A63" s="119" t="s">
        <v>83</v>
      </c>
      <c r="B63" s="58"/>
      <c r="C63" s="120"/>
      <c r="D63" s="120"/>
      <c r="E63" s="121" t="s">
        <v>105</v>
      </c>
      <c r="F63" s="121"/>
      <c r="G63" s="121"/>
      <c r="H63" s="121"/>
      <c r="I63" s="121"/>
      <c r="J63" s="120"/>
      <c r="K63" s="121" t="s">
        <v>89</v>
      </c>
      <c r="L63" s="121"/>
      <c r="M63" s="121"/>
      <c r="N63" s="121"/>
      <c r="O63" s="121"/>
      <c r="P63" s="121"/>
      <c r="Q63" s="121"/>
      <c r="R63" s="121"/>
      <c r="S63" s="121"/>
      <c r="T63" s="121"/>
      <c r="U63" s="121"/>
      <c r="V63" s="121"/>
      <c r="W63" s="121"/>
      <c r="X63" s="121"/>
      <c r="Y63" s="121"/>
      <c r="Z63" s="121"/>
      <c r="AA63" s="121"/>
      <c r="AB63" s="121"/>
      <c r="AC63" s="121"/>
      <c r="AD63" s="121"/>
      <c r="AE63" s="121"/>
      <c r="AF63" s="121"/>
      <c r="AG63" s="122">
        <f>'SO 412.2 - Technologie zá...'!J32</f>
        <v>2426624.1200000001</v>
      </c>
      <c r="AH63" s="120"/>
      <c r="AI63" s="120"/>
      <c r="AJ63" s="120"/>
      <c r="AK63" s="120"/>
      <c r="AL63" s="120"/>
      <c r="AM63" s="120"/>
      <c r="AN63" s="122">
        <f>SUM(AG63,AT63)</f>
        <v>2936215.1899999999</v>
      </c>
      <c r="AO63" s="120"/>
      <c r="AP63" s="120"/>
      <c r="AQ63" s="123" t="s">
        <v>86</v>
      </c>
      <c r="AR63" s="60"/>
      <c r="AS63" s="124">
        <v>0</v>
      </c>
      <c r="AT63" s="125">
        <f>ROUND(SUM(AV63:AW63),2)</f>
        <v>509591.07000000001</v>
      </c>
      <c r="AU63" s="126">
        <f>'SO 412.2 - Technologie zá...'!P91</f>
        <v>186.661</v>
      </c>
      <c r="AV63" s="125">
        <f>'SO 412.2 - Technologie zá...'!J35</f>
        <v>509591.07000000001</v>
      </c>
      <c r="AW63" s="125">
        <f>'SO 412.2 - Technologie zá...'!J36</f>
        <v>0</v>
      </c>
      <c r="AX63" s="125">
        <f>'SO 412.2 - Technologie zá...'!J37</f>
        <v>0</v>
      </c>
      <c r="AY63" s="125">
        <f>'SO 412.2 - Technologie zá...'!J38</f>
        <v>0</v>
      </c>
      <c r="AZ63" s="125">
        <f>'SO 412.2 - Technologie zá...'!F35</f>
        <v>2426624.1200000001</v>
      </c>
      <c r="BA63" s="125">
        <f>'SO 412.2 - Technologie zá...'!F36</f>
        <v>0</v>
      </c>
      <c r="BB63" s="125">
        <f>'SO 412.2 - Technologie zá...'!F37</f>
        <v>0</v>
      </c>
      <c r="BC63" s="125">
        <f>'SO 412.2 - Technologie zá...'!F38</f>
        <v>0</v>
      </c>
      <c r="BD63" s="127">
        <f>'SO 412.2 - Technologie zá...'!F39</f>
        <v>0</v>
      </c>
      <c r="BE63" s="4"/>
      <c r="BT63" s="128" t="s">
        <v>82</v>
      </c>
      <c r="BV63" s="128" t="s">
        <v>75</v>
      </c>
      <c r="BW63" s="128" t="s">
        <v>106</v>
      </c>
      <c r="BX63" s="128" t="s">
        <v>102</v>
      </c>
      <c r="CL63" s="128" t="s">
        <v>17</v>
      </c>
    </row>
    <row r="64" s="4" customFormat="1" ht="23.25" customHeight="1">
      <c r="A64" s="119" t="s">
        <v>83</v>
      </c>
      <c r="B64" s="58"/>
      <c r="C64" s="120"/>
      <c r="D64" s="120"/>
      <c r="E64" s="121" t="s">
        <v>107</v>
      </c>
      <c r="F64" s="121"/>
      <c r="G64" s="121"/>
      <c r="H64" s="121"/>
      <c r="I64" s="121"/>
      <c r="J64" s="120"/>
      <c r="K64" s="121" t="s">
        <v>95</v>
      </c>
      <c r="L64" s="121"/>
      <c r="M64" s="121"/>
      <c r="N64" s="121"/>
      <c r="O64" s="121"/>
      <c r="P64" s="121"/>
      <c r="Q64" s="121"/>
      <c r="R64" s="121"/>
      <c r="S64" s="121"/>
      <c r="T64" s="121"/>
      <c r="U64" s="121"/>
      <c r="V64" s="121"/>
      <c r="W64" s="121"/>
      <c r="X64" s="121"/>
      <c r="Y64" s="121"/>
      <c r="Z64" s="121"/>
      <c r="AA64" s="121"/>
      <c r="AB64" s="121"/>
      <c r="AC64" s="121"/>
      <c r="AD64" s="121"/>
      <c r="AE64" s="121"/>
      <c r="AF64" s="121"/>
      <c r="AG64" s="122">
        <f>'SO 412.3 - Kamerový dohled'!J32</f>
        <v>852100.5</v>
      </c>
      <c r="AH64" s="120"/>
      <c r="AI64" s="120"/>
      <c r="AJ64" s="120"/>
      <c r="AK64" s="120"/>
      <c r="AL64" s="120"/>
      <c r="AM64" s="120"/>
      <c r="AN64" s="122">
        <f>SUM(AG64,AT64)</f>
        <v>1031041.61</v>
      </c>
      <c r="AO64" s="120"/>
      <c r="AP64" s="120"/>
      <c r="AQ64" s="123" t="s">
        <v>86</v>
      </c>
      <c r="AR64" s="60"/>
      <c r="AS64" s="124">
        <v>0</v>
      </c>
      <c r="AT64" s="125">
        <f>ROUND(SUM(AV64:AW64),2)</f>
        <v>178941.10999999999</v>
      </c>
      <c r="AU64" s="126">
        <f>'SO 412.3 - Kamerový dohled'!P87</f>
        <v>312.74400000000003</v>
      </c>
      <c r="AV64" s="125">
        <f>'SO 412.3 - Kamerový dohled'!J35</f>
        <v>178941.10999999999</v>
      </c>
      <c r="AW64" s="125">
        <f>'SO 412.3 - Kamerový dohled'!J36</f>
        <v>0</v>
      </c>
      <c r="AX64" s="125">
        <f>'SO 412.3 - Kamerový dohled'!J37</f>
        <v>0</v>
      </c>
      <c r="AY64" s="125">
        <f>'SO 412.3 - Kamerový dohled'!J38</f>
        <v>0</v>
      </c>
      <c r="AZ64" s="125">
        <f>'SO 412.3 - Kamerový dohled'!F35</f>
        <v>852100.5</v>
      </c>
      <c r="BA64" s="125">
        <f>'SO 412.3 - Kamerový dohled'!F36</f>
        <v>0</v>
      </c>
      <c r="BB64" s="125">
        <f>'SO 412.3 - Kamerový dohled'!F37</f>
        <v>0</v>
      </c>
      <c r="BC64" s="125">
        <f>'SO 412.3 - Kamerový dohled'!F38</f>
        <v>0</v>
      </c>
      <c r="BD64" s="127">
        <f>'SO 412.3 - Kamerový dohled'!F39</f>
        <v>0</v>
      </c>
      <c r="BE64" s="4"/>
      <c r="BT64" s="128" t="s">
        <v>82</v>
      </c>
      <c r="BV64" s="128" t="s">
        <v>75</v>
      </c>
      <c r="BW64" s="128" t="s">
        <v>108</v>
      </c>
      <c r="BX64" s="128" t="s">
        <v>102</v>
      </c>
      <c r="CL64" s="128" t="s">
        <v>17</v>
      </c>
    </row>
    <row r="65" s="7" customFormat="1" ht="16.5" customHeight="1">
      <c r="A65" s="119" t="s">
        <v>83</v>
      </c>
      <c r="B65" s="106"/>
      <c r="C65" s="107"/>
      <c r="D65" s="108" t="s">
        <v>109</v>
      </c>
      <c r="E65" s="108"/>
      <c r="F65" s="108"/>
      <c r="G65" s="108"/>
      <c r="H65" s="108"/>
      <c r="I65" s="109"/>
      <c r="J65" s="108" t="s">
        <v>110</v>
      </c>
      <c r="K65" s="108"/>
      <c r="L65" s="108"/>
      <c r="M65" s="108"/>
      <c r="N65" s="108"/>
      <c r="O65" s="108"/>
      <c r="P65" s="108"/>
      <c r="Q65" s="108"/>
      <c r="R65" s="108"/>
      <c r="S65" s="108"/>
      <c r="T65" s="108"/>
      <c r="U65" s="108"/>
      <c r="V65" s="108"/>
      <c r="W65" s="108"/>
      <c r="X65" s="108"/>
      <c r="Y65" s="108"/>
      <c r="Z65" s="108"/>
      <c r="AA65" s="108"/>
      <c r="AB65" s="108"/>
      <c r="AC65" s="108"/>
      <c r="AD65" s="108"/>
      <c r="AE65" s="108"/>
      <c r="AF65" s="108"/>
      <c r="AG65" s="111">
        <f>'OST - Centrální vzdálený ...'!J30</f>
        <v>41100</v>
      </c>
      <c r="AH65" s="109"/>
      <c r="AI65" s="109"/>
      <c r="AJ65" s="109"/>
      <c r="AK65" s="109"/>
      <c r="AL65" s="109"/>
      <c r="AM65" s="109"/>
      <c r="AN65" s="111">
        <f>SUM(AG65,AT65)</f>
        <v>49731</v>
      </c>
      <c r="AO65" s="109"/>
      <c r="AP65" s="109"/>
      <c r="AQ65" s="112" t="s">
        <v>109</v>
      </c>
      <c r="AR65" s="113"/>
      <c r="AS65" s="129">
        <v>0</v>
      </c>
      <c r="AT65" s="130">
        <f>ROUND(SUM(AV65:AW65),2)</f>
        <v>8631</v>
      </c>
      <c r="AU65" s="131">
        <f>'OST - Centrální vzdálený ...'!P81</f>
        <v>0</v>
      </c>
      <c r="AV65" s="130">
        <f>'OST - Centrální vzdálený ...'!J33</f>
        <v>8631</v>
      </c>
      <c r="AW65" s="130">
        <f>'OST - Centrální vzdálený ...'!J34</f>
        <v>0</v>
      </c>
      <c r="AX65" s="130">
        <f>'OST - Centrální vzdálený ...'!J35</f>
        <v>0</v>
      </c>
      <c r="AY65" s="130">
        <f>'OST - Centrální vzdálený ...'!J36</f>
        <v>0</v>
      </c>
      <c r="AZ65" s="130">
        <f>'OST - Centrální vzdálený ...'!F33</f>
        <v>41100</v>
      </c>
      <c r="BA65" s="130">
        <f>'OST - Centrální vzdálený ...'!F34</f>
        <v>0</v>
      </c>
      <c r="BB65" s="130">
        <f>'OST - Centrální vzdálený ...'!F35</f>
        <v>0</v>
      </c>
      <c r="BC65" s="130">
        <f>'OST - Centrální vzdálený ...'!F36</f>
        <v>0</v>
      </c>
      <c r="BD65" s="132">
        <f>'OST - Centrální vzdálený ...'!F37</f>
        <v>0</v>
      </c>
      <c r="BE65" s="7"/>
      <c r="BT65" s="118" t="s">
        <v>80</v>
      </c>
      <c r="BV65" s="118" t="s">
        <v>75</v>
      </c>
      <c r="BW65" s="118" t="s">
        <v>111</v>
      </c>
      <c r="BX65" s="118" t="s">
        <v>5</v>
      </c>
      <c r="CL65" s="118" t="s">
        <v>17</v>
      </c>
      <c r="CM65" s="118" t="s">
        <v>82</v>
      </c>
    </row>
    <row r="66" s="2" customFormat="1" ht="30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40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</row>
    <row r="67" s="2" customFormat="1" ht="6.96" customHeight="1">
      <c r="A67" s="34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/>
      <c r="AQ67" s="55"/>
      <c r="AR67" s="40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</row>
  </sheetData>
  <sheetProtection sheet="1" formatColumns="0" formatRows="0" objects="1" scenarios="1" spinCount="100000" saltValue="LmRfyx1fdc+W0cXef1BR9dFMK0NV70wtGCGygKW0GkBZlXgjUxWy4xXsGBrJG1GhddoJXFoyTkVlsAfR34+OYA==" hashValue="EzvgPcC9S9UoCu0r/B34Ra/Fk8JWEHOM8VUsxxZQte7yCkVHqw+c0XzJqUInxFj/abpWJBZAuziDUWrkd9uhMw==" algorithmName="SHA-512" password="CC35"/>
  <mergeCells count="80">
    <mergeCell ref="C52:G52"/>
    <mergeCell ref="D61:H61"/>
    <mergeCell ref="D55:H55"/>
    <mergeCell ref="E60:I60"/>
    <mergeCell ref="E64:I64"/>
    <mergeCell ref="E63:I63"/>
    <mergeCell ref="E57:I57"/>
    <mergeCell ref="E58:I58"/>
    <mergeCell ref="E62:I62"/>
    <mergeCell ref="E56:I56"/>
    <mergeCell ref="E59:I59"/>
    <mergeCell ref="I52:AF52"/>
    <mergeCell ref="J61:AF61"/>
    <mergeCell ref="J55:AF55"/>
    <mergeCell ref="K56:AF56"/>
    <mergeCell ref="K64:AF64"/>
    <mergeCell ref="K60:AF60"/>
    <mergeCell ref="K57:AF57"/>
    <mergeCell ref="K62:AF62"/>
    <mergeCell ref="K63:AF63"/>
    <mergeCell ref="K59:AF59"/>
    <mergeCell ref="K58:AF58"/>
    <mergeCell ref="L45:AO45"/>
    <mergeCell ref="D65:H65"/>
    <mergeCell ref="J65:AF65"/>
    <mergeCell ref="AG54:AM54"/>
    <mergeCell ref="K5:AO5"/>
    <mergeCell ref="K6:AO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61:AM61"/>
    <mergeCell ref="AG63:AM63"/>
    <mergeCell ref="AG62:AM62"/>
    <mergeCell ref="AG52:AM52"/>
    <mergeCell ref="AG57:AM57"/>
    <mergeCell ref="AG60:AM60"/>
    <mergeCell ref="AG58:AM58"/>
    <mergeCell ref="AG59:AM59"/>
    <mergeCell ref="AG56:AM56"/>
    <mergeCell ref="AG55:AM55"/>
    <mergeCell ref="AG64:AM64"/>
    <mergeCell ref="AM47:AN47"/>
    <mergeCell ref="AM49:AP49"/>
    <mergeCell ref="AM50:AP50"/>
    <mergeCell ref="AN55:AP55"/>
    <mergeCell ref="AN64:AP64"/>
    <mergeCell ref="AN58:AP58"/>
    <mergeCell ref="AN63:AP63"/>
    <mergeCell ref="AN52:AP52"/>
    <mergeCell ref="AN59:AP59"/>
    <mergeCell ref="AN61:AP61"/>
    <mergeCell ref="AN56:AP56"/>
    <mergeCell ref="AN60:AP60"/>
    <mergeCell ref="AN62:AP62"/>
    <mergeCell ref="AN57:AP57"/>
    <mergeCell ref="AS49:AT51"/>
    <mergeCell ref="AN65:AP65"/>
    <mergeCell ref="AG65:AM65"/>
    <mergeCell ref="AN54:AP54"/>
  </mergeCells>
  <hyperlinks>
    <hyperlink ref="A56" location="'SO 411.1 - Výkopové práce'!C2" display="/"/>
    <hyperlink ref="A57" location="'SO 411.2 - Technologie zá...'!C2" display="/"/>
    <hyperlink ref="A58" location="'SO 411.3 - Stavební úpravy'!C2" display="/"/>
    <hyperlink ref="A59" location="'SO 411.4 - Kamerový dohled'!C2" display="/"/>
    <hyperlink ref="A60" location="'SO 411.5 - Svislé a vodor...'!C2" display="/"/>
    <hyperlink ref="A62" location="'SO 412.1 - Výkopové práce'!C2" display="/"/>
    <hyperlink ref="A63" location="'SO 412.2 - Technologie zá...'!C2" display="/"/>
    <hyperlink ref="A64" location="'SO 412.3 - Kamerový dohled'!C2" display="/"/>
    <hyperlink ref="A65" location="'OST - Centrální vzdálený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2"/>
      <c r="AT3" s="19" t="s">
        <v>82</v>
      </c>
    </row>
    <row r="4" s="1" customFormat="1" ht="24.96" customHeight="1">
      <c r="B4" s="22"/>
      <c r="D4" s="135" t="s">
        <v>112</v>
      </c>
      <c r="L4" s="22"/>
      <c r="M4" s="13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7" t="s">
        <v>14</v>
      </c>
      <c r="L6" s="22"/>
    </row>
    <row r="7" s="1" customFormat="1" ht="16.5" customHeight="1">
      <c r="B7" s="22"/>
      <c r="E7" s="138" t="str">
        <f>'Rekapitulace stavby'!K6</f>
        <v>P + R Voroněž_aktualizace</v>
      </c>
      <c r="F7" s="137"/>
      <c r="G7" s="137"/>
      <c r="H7" s="137"/>
      <c r="L7" s="22"/>
    </row>
    <row r="8" s="2" customFormat="1" ht="12" customHeight="1">
      <c r="A8" s="34"/>
      <c r="B8" s="40"/>
      <c r="C8" s="34"/>
      <c r="D8" s="137" t="s">
        <v>113</v>
      </c>
      <c r="E8" s="34"/>
      <c r="F8" s="34"/>
      <c r="G8" s="34"/>
      <c r="H8" s="34"/>
      <c r="I8" s="34"/>
      <c r="J8" s="34"/>
      <c r="K8" s="34"/>
      <c r="L8" s="13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40" t="s">
        <v>1147</v>
      </c>
      <c r="F9" s="34"/>
      <c r="G9" s="34"/>
      <c r="H9" s="34"/>
      <c r="I9" s="34"/>
      <c r="J9" s="34"/>
      <c r="K9" s="34"/>
      <c r="L9" s="13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13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7" t="s">
        <v>16</v>
      </c>
      <c r="E11" s="34"/>
      <c r="F11" s="128" t="s">
        <v>17</v>
      </c>
      <c r="G11" s="34"/>
      <c r="H11" s="34"/>
      <c r="I11" s="137" t="s">
        <v>18</v>
      </c>
      <c r="J11" s="128" t="s">
        <v>17</v>
      </c>
      <c r="K11" s="34"/>
      <c r="L11" s="13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7" t="s">
        <v>19</v>
      </c>
      <c r="E12" s="34"/>
      <c r="F12" s="128" t="s">
        <v>20</v>
      </c>
      <c r="G12" s="34"/>
      <c r="H12" s="34"/>
      <c r="I12" s="137" t="s">
        <v>21</v>
      </c>
      <c r="J12" s="141" t="str">
        <f>'Rekapitulace stavby'!AN8</f>
        <v>1. 10. 2025</v>
      </c>
      <c r="K12" s="34"/>
      <c r="L12" s="13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13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23</v>
      </c>
      <c r="E14" s="34"/>
      <c r="F14" s="34"/>
      <c r="G14" s="34"/>
      <c r="H14" s="34"/>
      <c r="I14" s="137" t="s">
        <v>24</v>
      </c>
      <c r="J14" s="128" t="s">
        <v>25</v>
      </c>
      <c r="K14" s="34"/>
      <c r="L14" s="13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28" t="s">
        <v>26</v>
      </c>
      <c r="F15" s="34"/>
      <c r="G15" s="34"/>
      <c r="H15" s="34"/>
      <c r="I15" s="137" t="s">
        <v>27</v>
      </c>
      <c r="J15" s="128" t="s">
        <v>28</v>
      </c>
      <c r="K15" s="34"/>
      <c r="L15" s="13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13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7" t="s">
        <v>29</v>
      </c>
      <c r="E17" s="34"/>
      <c r="F17" s="34"/>
      <c r="G17" s="34"/>
      <c r="H17" s="34"/>
      <c r="I17" s="137" t="s">
        <v>24</v>
      </c>
      <c r="J17" s="128" t="str">
        <f>'Rekapitulace stavby'!AN13</f>
        <v/>
      </c>
      <c r="K17" s="34"/>
      <c r="L17" s="13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128" t="str">
        <f>'Rekapitulace stavby'!E14</f>
        <v xml:space="preserve"> </v>
      </c>
      <c r="F18" s="128"/>
      <c r="G18" s="128"/>
      <c r="H18" s="128"/>
      <c r="I18" s="137" t="s">
        <v>27</v>
      </c>
      <c r="J18" s="128" t="str">
        <f>'Rekapitulace stavby'!AN14</f>
        <v/>
      </c>
      <c r="K18" s="34"/>
      <c r="L18" s="13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13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7" t="s">
        <v>31</v>
      </c>
      <c r="E20" s="34"/>
      <c r="F20" s="34"/>
      <c r="G20" s="34"/>
      <c r="H20" s="34"/>
      <c r="I20" s="137" t="s">
        <v>24</v>
      </c>
      <c r="J20" s="128" t="s">
        <v>32</v>
      </c>
      <c r="K20" s="34"/>
      <c r="L20" s="13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28" t="s">
        <v>33</v>
      </c>
      <c r="F21" s="34"/>
      <c r="G21" s="34"/>
      <c r="H21" s="34"/>
      <c r="I21" s="137" t="s">
        <v>27</v>
      </c>
      <c r="J21" s="128" t="s">
        <v>34</v>
      </c>
      <c r="K21" s="34"/>
      <c r="L21" s="13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13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7" t="s">
        <v>36</v>
      </c>
      <c r="E23" s="34"/>
      <c r="F23" s="34"/>
      <c r="G23" s="34"/>
      <c r="H23" s="34"/>
      <c r="I23" s="137" t="s">
        <v>24</v>
      </c>
      <c r="J23" s="128" t="s">
        <v>32</v>
      </c>
      <c r="K23" s="34"/>
      <c r="L23" s="13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28" t="s">
        <v>33</v>
      </c>
      <c r="F24" s="34"/>
      <c r="G24" s="34"/>
      <c r="H24" s="34"/>
      <c r="I24" s="137" t="s">
        <v>27</v>
      </c>
      <c r="J24" s="128" t="s">
        <v>34</v>
      </c>
      <c r="K24" s="34"/>
      <c r="L24" s="13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13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7" t="s">
        <v>37</v>
      </c>
      <c r="E26" s="34"/>
      <c r="F26" s="34"/>
      <c r="G26" s="34"/>
      <c r="H26" s="34"/>
      <c r="I26" s="34"/>
      <c r="J26" s="34"/>
      <c r="K26" s="34"/>
      <c r="L26" s="13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2"/>
      <c r="B27" s="143"/>
      <c r="C27" s="142"/>
      <c r="D27" s="142"/>
      <c r="E27" s="144" t="s">
        <v>17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13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6"/>
      <c r="J29" s="146"/>
      <c r="K29" s="146"/>
      <c r="L29" s="13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7" t="s">
        <v>39</v>
      </c>
      <c r="E30" s="34"/>
      <c r="F30" s="34"/>
      <c r="G30" s="34"/>
      <c r="H30" s="34"/>
      <c r="I30" s="34"/>
      <c r="J30" s="148">
        <f>ROUND(J81, 2)</f>
        <v>41100</v>
      </c>
      <c r="K30" s="34"/>
      <c r="L30" s="13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6"/>
      <c r="J31" s="146"/>
      <c r="K31" s="146"/>
      <c r="L31" s="13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9" t="s">
        <v>41</v>
      </c>
      <c r="G32" s="34"/>
      <c r="H32" s="34"/>
      <c r="I32" s="149" t="s">
        <v>40</v>
      </c>
      <c r="J32" s="149" t="s">
        <v>42</v>
      </c>
      <c r="K32" s="34"/>
      <c r="L32" s="13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50" t="s">
        <v>43</v>
      </c>
      <c r="E33" s="137" t="s">
        <v>44</v>
      </c>
      <c r="F33" s="151">
        <f>ROUND((SUM(BE81:BE124)),  2)</f>
        <v>41100</v>
      </c>
      <c r="G33" s="34"/>
      <c r="H33" s="34"/>
      <c r="I33" s="152">
        <v>0.20999999999999999</v>
      </c>
      <c r="J33" s="151">
        <f>ROUND(((SUM(BE81:BE124))*I33),  2)</f>
        <v>8631</v>
      </c>
      <c r="K33" s="34"/>
      <c r="L33" s="13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7" t="s">
        <v>45</v>
      </c>
      <c r="F34" s="151">
        <f>ROUND((SUM(BF81:BF124)),  2)</f>
        <v>0</v>
      </c>
      <c r="G34" s="34"/>
      <c r="H34" s="34"/>
      <c r="I34" s="152">
        <v>0.12</v>
      </c>
      <c r="J34" s="151">
        <f>ROUND(((SUM(BF81:BF124))*I34),  2)</f>
        <v>0</v>
      </c>
      <c r="K34" s="34"/>
      <c r="L34" s="13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7" t="s">
        <v>46</v>
      </c>
      <c r="F35" s="151">
        <f>ROUND((SUM(BG81:BG124)),  2)</f>
        <v>0</v>
      </c>
      <c r="G35" s="34"/>
      <c r="H35" s="34"/>
      <c r="I35" s="152">
        <v>0.20999999999999999</v>
      </c>
      <c r="J35" s="151">
        <f>0</f>
        <v>0</v>
      </c>
      <c r="K35" s="34"/>
      <c r="L35" s="13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7" t="s">
        <v>47</v>
      </c>
      <c r="F36" s="151">
        <f>ROUND((SUM(BH81:BH124)),  2)</f>
        <v>0</v>
      </c>
      <c r="G36" s="34"/>
      <c r="H36" s="34"/>
      <c r="I36" s="152">
        <v>0.12</v>
      </c>
      <c r="J36" s="151">
        <f>0</f>
        <v>0</v>
      </c>
      <c r="K36" s="34"/>
      <c r="L36" s="13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48</v>
      </c>
      <c r="F37" s="151">
        <f>ROUND((SUM(BI81:BI124)),  2)</f>
        <v>0</v>
      </c>
      <c r="G37" s="34"/>
      <c r="H37" s="34"/>
      <c r="I37" s="152">
        <v>0</v>
      </c>
      <c r="J37" s="151">
        <f>0</f>
        <v>0</v>
      </c>
      <c r="K37" s="34"/>
      <c r="L37" s="13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13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3"/>
      <c r="D39" s="154" t="s">
        <v>49</v>
      </c>
      <c r="E39" s="155"/>
      <c r="F39" s="155"/>
      <c r="G39" s="156" t="s">
        <v>50</v>
      </c>
      <c r="H39" s="157" t="s">
        <v>51</v>
      </c>
      <c r="I39" s="155"/>
      <c r="J39" s="158">
        <f>SUM(J30:J37)</f>
        <v>49731</v>
      </c>
      <c r="K39" s="159"/>
      <c r="L39" s="13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5" t="s">
        <v>117</v>
      </c>
      <c r="D45" s="36"/>
      <c r="E45" s="36"/>
      <c r="F45" s="36"/>
      <c r="G45" s="36"/>
      <c r="H45" s="36"/>
      <c r="I45" s="36"/>
      <c r="J45" s="36"/>
      <c r="K45" s="36"/>
      <c r="L45" s="139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3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1" t="s">
        <v>14</v>
      </c>
      <c r="D47" s="36"/>
      <c r="E47" s="36"/>
      <c r="F47" s="36"/>
      <c r="G47" s="36"/>
      <c r="H47" s="36"/>
      <c r="I47" s="36"/>
      <c r="J47" s="36"/>
      <c r="K47" s="36"/>
      <c r="L47" s="13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6"/>
      <c r="D48" s="36"/>
      <c r="E48" s="164" t="str">
        <f>E7</f>
        <v>P + R Voroněž_aktualizace</v>
      </c>
      <c r="F48" s="31"/>
      <c r="G48" s="31"/>
      <c r="H48" s="31"/>
      <c r="I48" s="36"/>
      <c r="J48" s="36"/>
      <c r="K48" s="36"/>
      <c r="L48" s="13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113</v>
      </c>
      <c r="D49" s="36"/>
      <c r="E49" s="36"/>
      <c r="F49" s="36"/>
      <c r="G49" s="36"/>
      <c r="H49" s="36"/>
      <c r="I49" s="36"/>
      <c r="J49" s="36"/>
      <c r="K49" s="36"/>
      <c r="L49" s="13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64" t="str">
        <f>E9</f>
        <v>OST - Centrální vzdálený dohledový systém</v>
      </c>
      <c r="F50" s="36"/>
      <c r="G50" s="36"/>
      <c r="H50" s="36"/>
      <c r="I50" s="36"/>
      <c r="J50" s="36"/>
      <c r="K50" s="36"/>
      <c r="L50" s="13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39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1" t="s">
        <v>19</v>
      </c>
      <c r="D52" s="36"/>
      <c r="E52" s="36"/>
      <c r="F52" s="28" t="str">
        <f>F12</f>
        <v>Brno</v>
      </c>
      <c r="G52" s="36"/>
      <c r="H52" s="36"/>
      <c r="I52" s="31" t="s">
        <v>21</v>
      </c>
      <c r="J52" s="67" t="str">
        <f>IF(J12="","",J12)</f>
        <v>1. 10. 2025</v>
      </c>
      <c r="K52" s="36"/>
      <c r="L52" s="13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3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5.15" customHeight="1">
      <c r="A54" s="34"/>
      <c r="B54" s="35"/>
      <c r="C54" s="31" t="s">
        <v>23</v>
      </c>
      <c r="D54" s="36"/>
      <c r="E54" s="36"/>
      <c r="F54" s="28" t="str">
        <f>E15</f>
        <v>Brněnské komunikace, a.s.</v>
      </c>
      <c r="G54" s="36"/>
      <c r="H54" s="36"/>
      <c r="I54" s="31" t="s">
        <v>31</v>
      </c>
      <c r="J54" s="32" t="str">
        <f>E21</f>
        <v>AŽD Praha, s.r.o.</v>
      </c>
      <c r="K54" s="36"/>
      <c r="L54" s="13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1" t="s">
        <v>29</v>
      </c>
      <c r="D55" s="36"/>
      <c r="E55" s="36"/>
      <c r="F55" s="28" t="str">
        <f>IF(E18="","",E18)</f>
        <v xml:space="preserve"> </v>
      </c>
      <c r="G55" s="36"/>
      <c r="H55" s="36"/>
      <c r="I55" s="31" t="s">
        <v>36</v>
      </c>
      <c r="J55" s="32" t="str">
        <f>E24</f>
        <v>AŽD Praha, s.r.o.</v>
      </c>
      <c r="K55" s="36"/>
      <c r="L55" s="13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3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65" t="s">
        <v>118</v>
      </c>
      <c r="D57" s="166"/>
      <c r="E57" s="166"/>
      <c r="F57" s="166"/>
      <c r="G57" s="166"/>
      <c r="H57" s="166"/>
      <c r="I57" s="166"/>
      <c r="J57" s="167" t="s">
        <v>119</v>
      </c>
      <c r="K57" s="166"/>
      <c r="L57" s="13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3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68" t="s">
        <v>71</v>
      </c>
      <c r="D59" s="36"/>
      <c r="E59" s="36"/>
      <c r="F59" s="36"/>
      <c r="G59" s="36"/>
      <c r="H59" s="36"/>
      <c r="I59" s="36"/>
      <c r="J59" s="97">
        <f>J81</f>
        <v>41100</v>
      </c>
      <c r="K59" s="36"/>
      <c r="L59" s="13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9" t="s">
        <v>120</v>
      </c>
    </row>
    <row r="60" s="9" customFormat="1" ht="24.96" customHeight="1">
      <c r="A60" s="9"/>
      <c r="B60" s="169"/>
      <c r="C60" s="170"/>
      <c r="D60" s="171" t="s">
        <v>123</v>
      </c>
      <c r="E60" s="172"/>
      <c r="F60" s="172"/>
      <c r="G60" s="172"/>
      <c r="H60" s="172"/>
      <c r="I60" s="172"/>
      <c r="J60" s="173">
        <f>J82</f>
        <v>41100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20"/>
      <c r="D61" s="176" t="s">
        <v>1148</v>
      </c>
      <c r="E61" s="177"/>
      <c r="F61" s="177"/>
      <c r="G61" s="177"/>
      <c r="H61" s="177"/>
      <c r="I61" s="177"/>
      <c r="J61" s="178">
        <f>J83</f>
        <v>41100</v>
      </c>
      <c r="K61" s="120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3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6.96" customHeight="1">
      <c r="A63" s="34"/>
      <c r="B63" s="54"/>
      <c r="C63" s="55"/>
      <c r="D63" s="55"/>
      <c r="E63" s="55"/>
      <c r="F63" s="55"/>
      <c r="G63" s="55"/>
      <c r="H63" s="55"/>
      <c r="I63" s="55"/>
      <c r="J63" s="55"/>
      <c r="K63" s="55"/>
      <c r="L63" s="13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="2" customFormat="1" ht="6.96" customHeight="1">
      <c r="A67" s="34"/>
      <c r="B67" s="56"/>
      <c r="C67" s="57"/>
      <c r="D67" s="57"/>
      <c r="E67" s="57"/>
      <c r="F67" s="57"/>
      <c r="G67" s="57"/>
      <c r="H67" s="57"/>
      <c r="I67" s="57"/>
      <c r="J67" s="57"/>
      <c r="K67" s="57"/>
      <c r="L67" s="13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="2" customFormat="1" ht="24.96" customHeight="1">
      <c r="A68" s="34"/>
      <c r="B68" s="35"/>
      <c r="C68" s="25" t="s">
        <v>130</v>
      </c>
      <c r="D68" s="36"/>
      <c r="E68" s="36"/>
      <c r="F68" s="36"/>
      <c r="G68" s="36"/>
      <c r="H68" s="36"/>
      <c r="I68" s="36"/>
      <c r="J68" s="36"/>
      <c r="K68" s="36"/>
      <c r="L68" s="139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6.96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39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12" customHeight="1">
      <c r="A70" s="34"/>
      <c r="B70" s="35"/>
      <c r="C70" s="31" t="s">
        <v>14</v>
      </c>
      <c r="D70" s="36"/>
      <c r="E70" s="36"/>
      <c r="F70" s="36"/>
      <c r="G70" s="36"/>
      <c r="H70" s="36"/>
      <c r="I70" s="36"/>
      <c r="J70" s="36"/>
      <c r="K70" s="36"/>
      <c r="L70" s="13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6.5" customHeight="1">
      <c r="A71" s="34"/>
      <c r="B71" s="35"/>
      <c r="C71" s="36"/>
      <c r="D71" s="36"/>
      <c r="E71" s="164" t="str">
        <f>E7</f>
        <v>P + R Voroněž_aktualizace</v>
      </c>
      <c r="F71" s="31"/>
      <c r="G71" s="31"/>
      <c r="H71" s="31"/>
      <c r="I71" s="36"/>
      <c r="J71" s="36"/>
      <c r="K71" s="36"/>
      <c r="L71" s="13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2" customHeight="1">
      <c r="A72" s="34"/>
      <c r="B72" s="35"/>
      <c r="C72" s="31" t="s">
        <v>113</v>
      </c>
      <c r="D72" s="36"/>
      <c r="E72" s="36"/>
      <c r="F72" s="36"/>
      <c r="G72" s="36"/>
      <c r="H72" s="36"/>
      <c r="I72" s="36"/>
      <c r="J72" s="36"/>
      <c r="K72" s="36"/>
      <c r="L72" s="13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6.5" customHeight="1">
      <c r="A73" s="34"/>
      <c r="B73" s="35"/>
      <c r="C73" s="36"/>
      <c r="D73" s="36"/>
      <c r="E73" s="64" t="str">
        <f>E9</f>
        <v>OST - Centrální vzdálený dohledový systém</v>
      </c>
      <c r="F73" s="36"/>
      <c r="G73" s="36"/>
      <c r="H73" s="36"/>
      <c r="I73" s="36"/>
      <c r="J73" s="36"/>
      <c r="K73" s="36"/>
      <c r="L73" s="13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31" t="s">
        <v>19</v>
      </c>
      <c r="D75" s="36"/>
      <c r="E75" s="36"/>
      <c r="F75" s="28" t="str">
        <f>F12</f>
        <v>Brno</v>
      </c>
      <c r="G75" s="36"/>
      <c r="H75" s="36"/>
      <c r="I75" s="31" t="s">
        <v>21</v>
      </c>
      <c r="J75" s="67" t="str">
        <f>IF(J12="","",J12)</f>
        <v>1. 10. 2025</v>
      </c>
      <c r="K75" s="36"/>
      <c r="L75" s="13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6.96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3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5.15" customHeight="1">
      <c r="A77" s="34"/>
      <c r="B77" s="35"/>
      <c r="C77" s="31" t="s">
        <v>23</v>
      </c>
      <c r="D77" s="36"/>
      <c r="E77" s="36"/>
      <c r="F77" s="28" t="str">
        <f>E15</f>
        <v>Brněnské komunikace, a.s.</v>
      </c>
      <c r="G77" s="36"/>
      <c r="H77" s="36"/>
      <c r="I77" s="31" t="s">
        <v>31</v>
      </c>
      <c r="J77" s="32" t="str">
        <f>E21</f>
        <v>AŽD Praha, s.r.o.</v>
      </c>
      <c r="K77" s="36"/>
      <c r="L77" s="13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5.15" customHeight="1">
      <c r="A78" s="34"/>
      <c r="B78" s="35"/>
      <c r="C78" s="31" t="s">
        <v>29</v>
      </c>
      <c r="D78" s="36"/>
      <c r="E78" s="36"/>
      <c r="F78" s="28" t="str">
        <f>IF(E18="","",E18)</f>
        <v xml:space="preserve"> </v>
      </c>
      <c r="G78" s="36"/>
      <c r="H78" s="36"/>
      <c r="I78" s="31" t="s">
        <v>36</v>
      </c>
      <c r="J78" s="32" t="str">
        <f>E24</f>
        <v>AŽD Praha, s.r.o.</v>
      </c>
      <c r="K78" s="36"/>
      <c r="L78" s="13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0.32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3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11" customFormat="1" ht="29.28" customHeight="1">
      <c r="A80" s="180"/>
      <c r="B80" s="181"/>
      <c r="C80" s="182" t="s">
        <v>131</v>
      </c>
      <c r="D80" s="183" t="s">
        <v>58</v>
      </c>
      <c r="E80" s="183" t="s">
        <v>54</v>
      </c>
      <c r="F80" s="183" t="s">
        <v>55</v>
      </c>
      <c r="G80" s="183" t="s">
        <v>132</v>
      </c>
      <c r="H80" s="183" t="s">
        <v>133</v>
      </c>
      <c r="I80" s="183" t="s">
        <v>134</v>
      </c>
      <c r="J80" s="183" t="s">
        <v>119</v>
      </c>
      <c r="K80" s="184" t="s">
        <v>135</v>
      </c>
      <c r="L80" s="185"/>
      <c r="M80" s="87" t="s">
        <v>17</v>
      </c>
      <c r="N80" s="88" t="s">
        <v>43</v>
      </c>
      <c r="O80" s="88" t="s">
        <v>136</v>
      </c>
      <c r="P80" s="88" t="s">
        <v>137</v>
      </c>
      <c r="Q80" s="88" t="s">
        <v>138</v>
      </c>
      <c r="R80" s="88" t="s">
        <v>139</v>
      </c>
      <c r="S80" s="88" t="s">
        <v>140</v>
      </c>
      <c r="T80" s="89" t="s">
        <v>141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34"/>
      <c r="B81" s="35"/>
      <c r="C81" s="94" t="s">
        <v>142</v>
      </c>
      <c r="D81" s="36"/>
      <c r="E81" s="36"/>
      <c r="F81" s="36"/>
      <c r="G81" s="36"/>
      <c r="H81" s="36"/>
      <c r="I81" s="36"/>
      <c r="J81" s="186">
        <f>BK81</f>
        <v>41100</v>
      </c>
      <c r="K81" s="36"/>
      <c r="L81" s="40"/>
      <c r="M81" s="90"/>
      <c r="N81" s="187"/>
      <c r="O81" s="91"/>
      <c r="P81" s="188">
        <f>P82</f>
        <v>0</v>
      </c>
      <c r="Q81" s="91"/>
      <c r="R81" s="188">
        <f>R82</f>
        <v>0</v>
      </c>
      <c r="S81" s="91"/>
      <c r="T81" s="189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9" t="s">
        <v>72</v>
      </c>
      <c r="AU81" s="19" t="s">
        <v>120</v>
      </c>
      <c r="BK81" s="190">
        <f>BK82</f>
        <v>41100</v>
      </c>
    </row>
    <row r="82" s="12" customFormat="1" ht="25.92" customHeight="1">
      <c r="A82" s="12"/>
      <c r="B82" s="191"/>
      <c r="C82" s="192"/>
      <c r="D82" s="193" t="s">
        <v>72</v>
      </c>
      <c r="E82" s="194" t="s">
        <v>167</v>
      </c>
      <c r="F82" s="194" t="s">
        <v>168</v>
      </c>
      <c r="G82" s="192"/>
      <c r="H82" s="192"/>
      <c r="I82" s="192"/>
      <c r="J82" s="195">
        <f>BK82</f>
        <v>41100</v>
      </c>
      <c r="K82" s="192"/>
      <c r="L82" s="196"/>
      <c r="M82" s="197"/>
      <c r="N82" s="198"/>
      <c r="O82" s="198"/>
      <c r="P82" s="199">
        <f>P83</f>
        <v>0</v>
      </c>
      <c r="Q82" s="198"/>
      <c r="R82" s="199">
        <f>R83</f>
        <v>0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169</v>
      </c>
      <c r="AT82" s="202" t="s">
        <v>72</v>
      </c>
      <c r="AU82" s="202" t="s">
        <v>73</v>
      </c>
      <c r="AY82" s="201" t="s">
        <v>145</v>
      </c>
      <c r="BK82" s="203">
        <f>BK83</f>
        <v>41100</v>
      </c>
    </row>
    <row r="83" s="12" customFormat="1" ht="22.8" customHeight="1">
      <c r="A83" s="12"/>
      <c r="B83" s="191"/>
      <c r="C83" s="192"/>
      <c r="D83" s="193" t="s">
        <v>72</v>
      </c>
      <c r="E83" s="204" t="s">
        <v>1149</v>
      </c>
      <c r="F83" s="204" t="s">
        <v>1150</v>
      </c>
      <c r="G83" s="192"/>
      <c r="H83" s="192"/>
      <c r="I83" s="192"/>
      <c r="J83" s="205">
        <f>BK83</f>
        <v>41100</v>
      </c>
      <c r="K83" s="192"/>
      <c r="L83" s="196"/>
      <c r="M83" s="197"/>
      <c r="N83" s="198"/>
      <c r="O83" s="198"/>
      <c r="P83" s="199">
        <f>SUM(P84:P124)</f>
        <v>0</v>
      </c>
      <c r="Q83" s="198"/>
      <c r="R83" s="199">
        <f>SUM(R84:R124)</f>
        <v>0</v>
      </c>
      <c r="S83" s="198"/>
      <c r="T83" s="200">
        <f>SUM(T84:T124)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169</v>
      </c>
      <c r="AT83" s="202" t="s">
        <v>72</v>
      </c>
      <c r="AU83" s="202" t="s">
        <v>80</v>
      </c>
      <c r="AY83" s="201" t="s">
        <v>145</v>
      </c>
      <c r="BK83" s="203">
        <f>SUM(BK84:BK124)</f>
        <v>41100</v>
      </c>
    </row>
    <row r="84" s="2" customFormat="1" ht="21.75" customHeight="1">
      <c r="A84" s="34"/>
      <c r="B84" s="35"/>
      <c r="C84" s="206" t="s">
        <v>80</v>
      </c>
      <c r="D84" s="206" t="s">
        <v>147</v>
      </c>
      <c r="E84" s="207" t="s">
        <v>1151</v>
      </c>
      <c r="F84" s="208" t="s">
        <v>1152</v>
      </c>
      <c r="G84" s="209" t="s">
        <v>1153</v>
      </c>
      <c r="H84" s="210">
        <v>1</v>
      </c>
      <c r="I84" s="211">
        <v>500</v>
      </c>
      <c r="J84" s="211">
        <f>ROUND(I84*H84,2)</f>
        <v>500</v>
      </c>
      <c r="K84" s="208" t="s">
        <v>269</v>
      </c>
      <c r="L84" s="40"/>
      <c r="M84" s="212" t="s">
        <v>17</v>
      </c>
      <c r="N84" s="213" t="s">
        <v>44</v>
      </c>
      <c r="O84" s="214">
        <v>0</v>
      </c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216" t="s">
        <v>175</v>
      </c>
      <c r="AT84" s="216" t="s">
        <v>147</v>
      </c>
      <c r="AU84" s="216" t="s">
        <v>82</v>
      </c>
      <c r="AY84" s="19" t="s">
        <v>145</v>
      </c>
      <c r="BE84" s="217">
        <f>IF(N84="základní",J84,0)</f>
        <v>500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9" t="s">
        <v>80</v>
      </c>
      <c r="BK84" s="217">
        <f>ROUND(I84*H84,2)</f>
        <v>500</v>
      </c>
      <c r="BL84" s="19" t="s">
        <v>175</v>
      </c>
      <c r="BM84" s="216" t="s">
        <v>1154</v>
      </c>
    </row>
    <row r="85" s="2" customFormat="1">
      <c r="A85" s="34"/>
      <c r="B85" s="35"/>
      <c r="C85" s="36"/>
      <c r="D85" s="218" t="s">
        <v>154</v>
      </c>
      <c r="E85" s="36"/>
      <c r="F85" s="219" t="s">
        <v>1152</v>
      </c>
      <c r="G85" s="36"/>
      <c r="H85" s="36"/>
      <c r="I85" s="36"/>
      <c r="J85" s="36"/>
      <c r="K85" s="36"/>
      <c r="L85" s="40"/>
      <c r="M85" s="220"/>
      <c r="N85" s="221"/>
      <c r="O85" s="79"/>
      <c r="P85" s="79"/>
      <c r="Q85" s="79"/>
      <c r="R85" s="79"/>
      <c r="S85" s="79"/>
      <c r="T85" s="80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9" t="s">
        <v>154</v>
      </c>
      <c r="AU85" s="19" t="s">
        <v>82</v>
      </c>
    </row>
    <row r="86" s="13" customFormat="1">
      <c r="A86" s="13"/>
      <c r="B86" s="224"/>
      <c r="C86" s="225"/>
      <c r="D86" s="218" t="s">
        <v>158</v>
      </c>
      <c r="E86" s="226" t="s">
        <v>17</v>
      </c>
      <c r="F86" s="227" t="s">
        <v>1155</v>
      </c>
      <c r="G86" s="225"/>
      <c r="H86" s="226" t="s">
        <v>17</v>
      </c>
      <c r="I86" s="225"/>
      <c r="J86" s="225"/>
      <c r="K86" s="225"/>
      <c r="L86" s="228"/>
      <c r="M86" s="229"/>
      <c r="N86" s="230"/>
      <c r="O86" s="230"/>
      <c r="P86" s="230"/>
      <c r="Q86" s="230"/>
      <c r="R86" s="230"/>
      <c r="S86" s="230"/>
      <c r="T86" s="231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2" t="s">
        <v>158</v>
      </c>
      <c r="AU86" s="232" t="s">
        <v>82</v>
      </c>
      <c r="AV86" s="13" t="s">
        <v>80</v>
      </c>
      <c r="AW86" s="13" t="s">
        <v>35</v>
      </c>
      <c r="AX86" s="13" t="s">
        <v>73</v>
      </c>
      <c r="AY86" s="232" t="s">
        <v>145</v>
      </c>
    </row>
    <row r="87" s="13" customFormat="1">
      <c r="A87" s="13"/>
      <c r="B87" s="224"/>
      <c r="C87" s="225"/>
      <c r="D87" s="218" t="s">
        <v>158</v>
      </c>
      <c r="E87" s="226" t="s">
        <v>17</v>
      </c>
      <c r="F87" s="227" t="s">
        <v>614</v>
      </c>
      <c r="G87" s="225"/>
      <c r="H87" s="226" t="s">
        <v>17</v>
      </c>
      <c r="I87" s="225"/>
      <c r="J87" s="225"/>
      <c r="K87" s="225"/>
      <c r="L87" s="228"/>
      <c r="M87" s="229"/>
      <c r="N87" s="230"/>
      <c r="O87" s="230"/>
      <c r="P87" s="230"/>
      <c r="Q87" s="230"/>
      <c r="R87" s="230"/>
      <c r="S87" s="230"/>
      <c r="T87" s="23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2" t="s">
        <v>158</v>
      </c>
      <c r="AU87" s="232" t="s">
        <v>82</v>
      </c>
      <c r="AV87" s="13" t="s">
        <v>80</v>
      </c>
      <c r="AW87" s="13" t="s">
        <v>35</v>
      </c>
      <c r="AX87" s="13" t="s">
        <v>73</v>
      </c>
      <c r="AY87" s="232" t="s">
        <v>145</v>
      </c>
    </row>
    <row r="88" s="13" customFormat="1">
      <c r="A88" s="13"/>
      <c r="B88" s="224"/>
      <c r="C88" s="225"/>
      <c r="D88" s="218" t="s">
        <v>158</v>
      </c>
      <c r="E88" s="226" t="s">
        <v>17</v>
      </c>
      <c r="F88" s="227" t="s">
        <v>1156</v>
      </c>
      <c r="G88" s="225"/>
      <c r="H88" s="226" t="s">
        <v>17</v>
      </c>
      <c r="I88" s="225"/>
      <c r="J88" s="225"/>
      <c r="K88" s="225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158</v>
      </c>
      <c r="AU88" s="232" t="s">
        <v>82</v>
      </c>
      <c r="AV88" s="13" t="s">
        <v>80</v>
      </c>
      <c r="AW88" s="13" t="s">
        <v>35</v>
      </c>
      <c r="AX88" s="13" t="s">
        <v>73</v>
      </c>
      <c r="AY88" s="232" t="s">
        <v>145</v>
      </c>
    </row>
    <row r="89" s="13" customFormat="1">
      <c r="A89" s="13"/>
      <c r="B89" s="224"/>
      <c r="C89" s="225"/>
      <c r="D89" s="218" t="s">
        <v>158</v>
      </c>
      <c r="E89" s="226" t="s">
        <v>17</v>
      </c>
      <c r="F89" s="227" t="s">
        <v>1157</v>
      </c>
      <c r="G89" s="225"/>
      <c r="H89" s="226" t="s">
        <v>17</v>
      </c>
      <c r="I89" s="225"/>
      <c r="J89" s="225"/>
      <c r="K89" s="225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158</v>
      </c>
      <c r="AU89" s="232" t="s">
        <v>82</v>
      </c>
      <c r="AV89" s="13" t="s">
        <v>80</v>
      </c>
      <c r="AW89" s="13" t="s">
        <v>35</v>
      </c>
      <c r="AX89" s="13" t="s">
        <v>73</v>
      </c>
      <c r="AY89" s="232" t="s">
        <v>145</v>
      </c>
    </row>
    <row r="90" s="13" customFormat="1">
      <c r="A90" s="13"/>
      <c r="B90" s="224"/>
      <c r="C90" s="225"/>
      <c r="D90" s="218" t="s">
        <v>158</v>
      </c>
      <c r="E90" s="226" t="s">
        <v>17</v>
      </c>
      <c r="F90" s="227" t="s">
        <v>1158</v>
      </c>
      <c r="G90" s="225"/>
      <c r="H90" s="226" t="s">
        <v>17</v>
      </c>
      <c r="I90" s="225"/>
      <c r="J90" s="225"/>
      <c r="K90" s="225"/>
      <c r="L90" s="228"/>
      <c r="M90" s="229"/>
      <c r="N90" s="230"/>
      <c r="O90" s="230"/>
      <c r="P90" s="230"/>
      <c r="Q90" s="230"/>
      <c r="R90" s="230"/>
      <c r="S90" s="230"/>
      <c r="T90" s="23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2" t="s">
        <v>158</v>
      </c>
      <c r="AU90" s="232" t="s">
        <v>82</v>
      </c>
      <c r="AV90" s="13" t="s">
        <v>80</v>
      </c>
      <c r="AW90" s="13" t="s">
        <v>35</v>
      </c>
      <c r="AX90" s="13" t="s">
        <v>73</v>
      </c>
      <c r="AY90" s="232" t="s">
        <v>145</v>
      </c>
    </row>
    <row r="91" s="13" customFormat="1">
      <c r="A91" s="13"/>
      <c r="B91" s="224"/>
      <c r="C91" s="225"/>
      <c r="D91" s="218" t="s">
        <v>158</v>
      </c>
      <c r="E91" s="226" t="s">
        <v>17</v>
      </c>
      <c r="F91" s="227" t="s">
        <v>1159</v>
      </c>
      <c r="G91" s="225"/>
      <c r="H91" s="226" t="s">
        <v>17</v>
      </c>
      <c r="I91" s="225"/>
      <c r="J91" s="225"/>
      <c r="K91" s="225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158</v>
      </c>
      <c r="AU91" s="232" t="s">
        <v>82</v>
      </c>
      <c r="AV91" s="13" t="s">
        <v>80</v>
      </c>
      <c r="AW91" s="13" t="s">
        <v>35</v>
      </c>
      <c r="AX91" s="13" t="s">
        <v>73</v>
      </c>
      <c r="AY91" s="232" t="s">
        <v>145</v>
      </c>
    </row>
    <row r="92" s="14" customFormat="1">
      <c r="A92" s="14"/>
      <c r="B92" s="233"/>
      <c r="C92" s="234"/>
      <c r="D92" s="218" t="s">
        <v>158</v>
      </c>
      <c r="E92" s="235" t="s">
        <v>17</v>
      </c>
      <c r="F92" s="236" t="s">
        <v>80</v>
      </c>
      <c r="G92" s="234"/>
      <c r="H92" s="237">
        <v>1</v>
      </c>
      <c r="I92" s="234"/>
      <c r="J92" s="234"/>
      <c r="K92" s="234"/>
      <c r="L92" s="238"/>
      <c r="M92" s="239"/>
      <c r="N92" s="240"/>
      <c r="O92" s="240"/>
      <c r="P92" s="240"/>
      <c r="Q92" s="240"/>
      <c r="R92" s="240"/>
      <c r="S92" s="240"/>
      <c r="T92" s="241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2" t="s">
        <v>158</v>
      </c>
      <c r="AU92" s="242" t="s">
        <v>82</v>
      </c>
      <c r="AV92" s="14" t="s">
        <v>82</v>
      </c>
      <c r="AW92" s="14" t="s">
        <v>35</v>
      </c>
      <c r="AX92" s="14" t="s">
        <v>80</v>
      </c>
      <c r="AY92" s="242" t="s">
        <v>145</v>
      </c>
    </row>
    <row r="93" s="2" customFormat="1" ht="24.15" customHeight="1">
      <c r="A93" s="34"/>
      <c r="B93" s="35"/>
      <c r="C93" s="206" t="s">
        <v>82</v>
      </c>
      <c r="D93" s="206" t="s">
        <v>147</v>
      </c>
      <c r="E93" s="207" t="s">
        <v>1160</v>
      </c>
      <c r="F93" s="208" t="s">
        <v>1161</v>
      </c>
      <c r="G93" s="209" t="s">
        <v>1162</v>
      </c>
      <c r="H93" s="210">
        <v>9</v>
      </c>
      <c r="I93" s="211">
        <v>200</v>
      </c>
      <c r="J93" s="211">
        <f>ROUND(I93*H93,2)</f>
        <v>1800</v>
      </c>
      <c r="K93" s="208" t="s">
        <v>269</v>
      </c>
      <c r="L93" s="40"/>
      <c r="M93" s="212" t="s">
        <v>17</v>
      </c>
      <c r="N93" s="213" t="s">
        <v>44</v>
      </c>
      <c r="O93" s="214">
        <v>0</v>
      </c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16" t="s">
        <v>175</v>
      </c>
      <c r="AT93" s="216" t="s">
        <v>147</v>
      </c>
      <c r="AU93" s="216" t="s">
        <v>82</v>
      </c>
      <c r="AY93" s="19" t="s">
        <v>145</v>
      </c>
      <c r="BE93" s="217">
        <f>IF(N93="základní",J93,0)</f>
        <v>1800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9" t="s">
        <v>80</v>
      </c>
      <c r="BK93" s="217">
        <f>ROUND(I93*H93,2)</f>
        <v>1800</v>
      </c>
      <c r="BL93" s="19" t="s">
        <v>175</v>
      </c>
      <c r="BM93" s="216" t="s">
        <v>1163</v>
      </c>
    </row>
    <row r="94" s="2" customFormat="1">
      <c r="A94" s="34"/>
      <c r="B94" s="35"/>
      <c r="C94" s="36"/>
      <c r="D94" s="218" t="s">
        <v>154</v>
      </c>
      <c r="E94" s="36"/>
      <c r="F94" s="219" t="s">
        <v>1161</v>
      </c>
      <c r="G94" s="36"/>
      <c r="H94" s="36"/>
      <c r="I94" s="36"/>
      <c r="J94" s="36"/>
      <c r="K94" s="36"/>
      <c r="L94" s="40"/>
      <c r="M94" s="220"/>
      <c r="N94" s="221"/>
      <c r="O94" s="79"/>
      <c r="P94" s="79"/>
      <c r="Q94" s="79"/>
      <c r="R94" s="79"/>
      <c r="S94" s="79"/>
      <c r="T94" s="80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154</v>
      </c>
      <c r="AU94" s="19" t="s">
        <v>82</v>
      </c>
    </row>
    <row r="95" s="13" customFormat="1">
      <c r="A95" s="13"/>
      <c r="B95" s="224"/>
      <c r="C95" s="225"/>
      <c r="D95" s="218" t="s">
        <v>158</v>
      </c>
      <c r="E95" s="226" t="s">
        <v>17</v>
      </c>
      <c r="F95" s="227" t="s">
        <v>1164</v>
      </c>
      <c r="G95" s="225"/>
      <c r="H95" s="226" t="s">
        <v>17</v>
      </c>
      <c r="I95" s="225"/>
      <c r="J95" s="225"/>
      <c r="K95" s="225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158</v>
      </c>
      <c r="AU95" s="232" t="s">
        <v>82</v>
      </c>
      <c r="AV95" s="13" t="s">
        <v>80</v>
      </c>
      <c r="AW95" s="13" t="s">
        <v>35</v>
      </c>
      <c r="AX95" s="13" t="s">
        <v>73</v>
      </c>
      <c r="AY95" s="232" t="s">
        <v>145</v>
      </c>
    </row>
    <row r="96" s="13" customFormat="1">
      <c r="A96" s="13"/>
      <c r="B96" s="224"/>
      <c r="C96" s="225"/>
      <c r="D96" s="218" t="s">
        <v>158</v>
      </c>
      <c r="E96" s="226" t="s">
        <v>17</v>
      </c>
      <c r="F96" s="227" t="s">
        <v>1165</v>
      </c>
      <c r="G96" s="225"/>
      <c r="H96" s="226" t="s">
        <v>17</v>
      </c>
      <c r="I96" s="225"/>
      <c r="J96" s="225"/>
      <c r="K96" s="225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158</v>
      </c>
      <c r="AU96" s="232" t="s">
        <v>82</v>
      </c>
      <c r="AV96" s="13" t="s">
        <v>80</v>
      </c>
      <c r="AW96" s="13" t="s">
        <v>35</v>
      </c>
      <c r="AX96" s="13" t="s">
        <v>73</v>
      </c>
      <c r="AY96" s="232" t="s">
        <v>145</v>
      </c>
    </row>
    <row r="97" s="14" customFormat="1">
      <c r="A97" s="14"/>
      <c r="B97" s="233"/>
      <c r="C97" s="234"/>
      <c r="D97" s="218" t="s">
        <v>158</v>
      </c>
      <c r="E97" s="235" t="s">
        <v>17</v>
      </c>
      <c r="F97" s="236" t="s">
        <v>216</v>
      </c>
      <c r="G97" s="234"/>
      <c r="H97" s="237">
        <v>9</v>
      </c>
      <c r="I97" s="234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2" t="s">
        <v>158</v>
      </c>
      <c r="AU97" s="242" t="s">
        <v>82</v>
      </c>
      <c r="AV97" s="14" t="s">
        <v>82</v>
      </c>
      <c r="AW97" s="14" t="s">
        <v>35</v>
      </c>
      <c r="AX97" s="14" t="s">
        <v>80</v>
      </c>
      <c r="AY97" s="242" t="s">
        <v>145</v>
      </c>
    </row>
    <row r="98" s="2" customFormat="1" ht="16.5" customHeight="1">
      <c r="A98" s="34"/>
      <c r="B98" s="35"/>
      <c r="C98" s="206" t="s">
        <v>169</v>
      </c>
      <c r="D98" s="206" t="s">
        <v>147</v>
      </c>
      <c r="E98" s="207" t="s">
        <v>1166</v>
      </c>
      <c r="F98" s="208" t="s">
        <v>1167</v>
      </c>
      <c r="G98" s="209" t="s">
        <v>1153</v>
      </c>
      <c r="H98" s="210">
        <v>6</v>
      </c>
      <c r="I98" s="211">
        <v>50</v>
      </c>
      <c r="J98" s="211">
        <f>ROUND(I98*H98,2)</f>
        <v>300</v>
      </c>
      <c r="K98" s="208" t="s">
        <v>269</v>
      </c>
      <c r="L98" s="40"/>
      <c r="M98" s="212" t="s">
        <v>17</v>
      </c>
      <c r="N98" s="213" t="s">
        <v>44</v>
      </c>
      <c r="O98" s="214">
        <v>0</v>
      </c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16" t="s">
        <v>175</v>
      </c>
      <c r="AT98" s="216" t="s">
        <v>147</v>
      </c>
      <c r="AU98" s="216" t="s">
        <v>82</v>
      </c>
      <c r="AY98" s="19" t="s">
        <v>145</v>
      </c>
      <c r="BE98" s="217">
        <f>IF(N98="základní",J98,0)</f>
        <v>300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9" t="s">
        <v>80</v>
      </c>
      <c r="BK98" s="217">
        <f>ROUND(I98*H98,2)</f>
        <v>300</v>
      </c>
      <c r="BL98" s="19" t="s">
        <v>175</v>
      </c>
      <c r="BM98" s="216" t="s">
        <v>1168</v>
      </c>
    </row>
    <row r="99" s="2" customFormat="1">
      <c r="A99" s="34"/>
      <c r="B99" s="35"/>
      <c r="C99" s="36"/>
      <c r="D99" s="218" t="s">
        <v>154</v>
      </c>
      <c r="E99" s="36"/>
      <c r="F99" s="219" t="s">
        <v>1167</v>
      </c>
      <c r="G99" s="36"/>
      <c r="H99" s="36"/>
      <c r="I99" s="36"/>
      <c r="J99" s="36"/>
      <c r="K99" s="36"/>
      <c r="L99" s="40"/>
      <c r="M99" s="220"/>
      <c r="N99" s="221"/>
      <c r="O99" s="79"/>
      <c r="P99" s="79"/>
      <c r="Q99" s="79"/>
      <c r="R99" s="79"/>
      <c r="S99" s="79"/>
      <c r="T99" s="80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154</v>
      </c>
      <c r="AU99" s="19" t="s">
        <v>82</v>
      </c>
    </row>
    <row r="100" s="13" customFormat="1">
      <c r="A100" s="13"/>
      <c r="B100" s="224"/>
      <c r="C100" s="225"/>
      <c r="D100" s="218" t="s">
        <v>158</v>
      </c>
      <c r="E100" s="226" t="s">
        <v>17</v>
      </c>
      <c r="F100" s="227" t="s">
        <v>1155</v>
      </c>
      <c r="G100" s="225"/>
      <c r="H100" s="226" t="s">
        <v>17</v>
      </c>
      <c r="I100" s="225"/>
      <c r="J100" s="225"/>
      <c r="K100" s="225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158</v>
      </c>
      <c r="AU100" s="232" t="s">
        <v>82</v>
      </c>
      <c r="AV100" s="13" t="s">
        <v>80</v>
      </c>
      <c r="AW100" s="13" t="s">
        <v>35</v>
      </c>
      <c r="AX100" s="13" t="s">
        <v>73</v>
      </c>
      <c r="AY100" s="232" t="s">
        <v>145</v>
      </c>
    </row>
    <row r="101" s="13" customFormat="1">
      <c r="A101" s="13"/>
      <c r="B101" s="224"/>
      <c r="C101" s="225"/>
      <c r="D101" s="218" t="s">
        <v>158</v>
      </c>
      <c r="E101" s="226" t="s">
        <v>17</v>
      </c>
      <c r="F101" s="227" t="s">
        <v>614</v>
      </c>
      <c r="G101" s="225"/>
      <c r="H101" s="226" t="s">
        <v>17</v>
      </c>
      <c r="I101" s="225"/>
      <c r="J101" s="225"/>
      <c r="K101" s="225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158</v>
      </c>
      <c r="AU101" s="232" t="s">
        <v>82</v>
      </c>
      <c r="AV101" s="13" t="s">
        <v>80</v>
      </c>
      <c r="AW101" s="13" t="s">
        <v>35</v>
      </c>
      <c r="AX101" s="13" t="s">
        <v>73</v>
      </c>
      <c r="AY101" s="232" t="s">
        <v>145</v>
      </c>
    </row>
    <row r="102" s="13" customFormat="1">
      <c r="A102" s="13"/>
      <c r="B102" s="224"/>
      <c r="C102" s="225"/>
      <c r="D102" s="218" t="s">
        <v>158</v>
      </c>
      <c r="E102" s="226" t="s">
        <v>17</v>
      </c>
      <c r="F102" s="227" t="s">
        <v>1169</v>
      </c>
      <c r="G102" s="225"/>
      <c r="H102" s="226" t="s">
        <v>17</v>
      </c>
      <c r="I102" s="225"/>
      <c r="J102" s="225"/>
      <c r="K102" s="225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158</v>
      </c>
      <c r="AU102" s="232" t="s">
        <v>82</v>
      </c>
      <c r="AV102" s="13" t="s">
        <v>80</v>
      </c>
      <c r="AW102" s="13" t="s">
        <v>35</v>
      </c>
      <c r="AX102" s="13" t="s">
        <v>73</v>
      </c>
      <c r="AY102" s="232" t="s">
        <v>145</v>
      </c>
    </row>
    <row r="103" s="13" customFormat="1">
      <c r="A103" s="13"/>
      <c r="B103" s="224"/>
      <c r="C103" s="225"/>
      <c r="D103" s="218" t="s">
        <v>158</v>
      </c>
      <c r="E103" s="226" t="s">
        <v>17</v>
      </c>
      <c r="F103" s="227" t="s">
        <v>1170</v>
      </c>
      <c r="G103" s="225"/>
      <c r="H103" s="226" t="s">
        <v>17</v>
      </c>
      <c r="I103" s="225"/>
      <c r="J103" s="225"/>
      <c r="K103" s="225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158</v>
      </c>
      <c r="AU103" s="232" t="s">
        <v>82</v>
      </c>
      <c r="AV103" s="13" t="s">
        <v>80</v>
      </c>
      <c r="AW103" s="13" t="s">
        <v>35</v>
      </c>
      <c r="AX103" s="13" t="s">
        <v>73</v>
      </c>
      <c r="AY103" s="232" t="s">
        <v>145</v>
      </c>
    </row>
    <row r="104" s="14" customFormat="1">
      <c r="A104" s="14"/>
      <c r="B104" s="233"/>
      <c r="C104" s="234"/>
      <c r="D104" s="218" t="s">
        <v>158</v>
      </c>
      <c r="E104" s="235" t="s">
        <v>17</v>
      </c>
      <c r="F104" s="236" t="s">
        <v>197</v>
      </c>
      <c r="G104" s="234"/>
      <c r="H104" s="237">
        <v>6</v>
      </c>
      <c r="I104" s="234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2" t="s">
        <v>158</v>
      </c>
      <c r="AU104" s="242" t="s">
        <v>82</v>
      </c>
      <c r="AV104" s="14" t="s">
        <v>82</v>
      </c>
      <c r="AW104" s="14" t="s">
        <v>35</v>
      </c>
      <c r="AX104" s="14" t="s">
        <v>80</v>
      </c>
      <c r="AY104" s="242" t="s">
        <v>145</v>
      </c>
    </row>
    <row r="105" s="2" customFormat="1" ht="16.5" customHeight="1">
      <c r="A105" s="34"/>
      <c r="B105" s="35"/>
      <c r="C105" s="206" t="s">
        <v>152</v>
      </c>
      <c r="D105" s="206" t="s">
        <v>147</v>
      </c>
      <c r="E105" s="207" t="s">
        <v>1171</v>
      </c>
      <c r="F105" s="208" t="s">
        <v>1172</v>
      </c>
      <c r="G105" s="209" t="s">
        <v>1153</v>
      </c>
      <c r="H105" s="210">
        <v>9</v>
      </c>
      <c r="I105" s="211">
        <v>50</v>
      </c>
      <c r="J105" s="211">
        <f>ROUND(I105*H105,2)</f>
        <v>450</v>
      </c>
      <c r="K105" s="208" t="s">
        <v>269</v>
      </c>
      <c r="L105" s="40"/>
      <c r="M105" s="212" t="s">
        <v>17</v>
      </c>
      <c r="N105" s="213" t="s">
        <v>44</v>
      </c>
      <c r="O105" s="214">
        <v>0</v>
      </c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16" t="s">
        <v>175</v>
      </c>
      <c r="AT105" s="216" t="s">
        <v>147</v>
      </c>
      <c r="AU105" s="216" t="s">
        <v>82</v>
      </c>
      <c r="AY105" s="19" t="s">
        <v>145</v>
      </c>
      <c r="BE105" s="217">
        <f>IF(N105="základní",J105,0)</f>
        <v>450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9" t="s">
        <v>80</v>
      </c>
      <c r="BK105" s="217">
        <f>ROUND(I105*H105,2)</f>
        <v>450</v>
      </c>
      <c r="BL105" s="19" t="s">
        <v>175</v>
      </c>
      <c r="BM105" s="216" t="s">
        <v>1173</v>
      </c>
    </row>
    <row r="106" s="2" customFormat="1">
      <c r="A106" s="34"/>
      <c r="B106" s="35"/>
      <c r="C106" s="36"/>
      <c r="D106" s="218" t="s">
        <v>154</v>
      </c>
      <c r="E106" s="36"/>
      <c r="F106" s="219" t="s">
        <v>1172</v>
      </c>
      <c r="G106" s="36"/>
      <c r="H106" s="36"/>
      <c r="I106" s="36"/>
      <c r="J106" s="36"/>
      <c r="K106" s="36"/>
      <c r="L106" s="40"/>
      <c r="M106" s="220"/>
      <c r="N106" s="221"/>
      <c r="O106" s="79"/>
      <c r="P106" s="79"/>
      <c r="Q106" s="79"/>
      <c r="R106" s="79"/>
      <c r="S106" s="79"/>
      <c r="T106" s="80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154</v>
      </c>
      <c r="AU106" s="19" t="s">
        <v>82</v>
      </c>
    </row>
    <row r="107" s="13" customFormat="1">
      <c r="A107" s="13"/>
      <c r="B107" s="224"/>
      <c r="C107" s="225"/>
      <c r="D107" s="218" t="s">
        <v>158</v>
      </c>
      <c r="E107" s="226" t="s">
        <v>17</v>
      </c>
      <c r="F107" s="227" t="s">
        <v>1155</v>
      </c>
      <c r="G107" s="225"/>
      <c r="H107" s="226" t="s">
        <v>17</v>
      </c>
      <c r="I107" s="225"/>
      <c r="J107" s="225"/>
      <c r="K107" s="225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158</v>
      </c>
      <c r="AU107" s="232" t="s">
        <v>82</v>
      </c>
      <c r="AV107" s="13" t="s">
        <v>80</v>
      </c>
      <c r="AW107" s="13" t="s">
        <v>35</v>
      </c>
      <c r="AX107" s="13" t="s">
        <v>73</v>
      </c>
      <c r="AY107" s="232" t="s">
        <v>145</v>
      </c>
    </row>
    <row r="108" s="13" customFormat="1">
      <c r="A108" s="13"/>
      <c r="B108" s="224"/>
      <c r="C108" s="225"/>
      <c r="D108" s="218" t="s">
        <v>158</v>
      </c>
      <c r="E108" s="226" t="s">
        <v>17</v>
      </c>
      <c r="F108" s="227" t="s">
        <v>614</v>
      </c>
      <c r="G108" s="225"/>
      <c r="H108" s="226" t="s">
        <v>17</v>
      </c>
      <c r="I108" s="225"/>
      <c r="J108" s="225"/>
      <c r="K108" s="225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158</v>
      </c>
      <c r="AU108" s="232" t="s">
        <v>82</v>
      </c>
      <c r="AV108" s="13" t="s">
        <v>80</v>
      </c>
      <c r="AW108" s="13" t="s">
        <v>35</v>
      </c>
      <c r="AX108" s="13" t="s">
        <v>73</v>
      </c>
      <c r="AY108" s="232" t="s">
        <v>145</v>
      </c>
    </row>
    <row r="109" s="13" customFormat="1">
      <c r="A109" s="13"/>
      <c r="B109" s="224"/>
      <c r="C109" s="225"/>
      <c r="D109" s="218" t="s">
        <v>158</v>
      </c>
      <c r="E109" s="226" t="s">
        <v>17</v>
      </c>
      <c r="F109" s="227" t="s">
        <v>1174</v>
      </c>
      <c r="G109" s="225"/>
      <c r="H109" s="226" t="s">
        <v>17</v>
      </c>
      <c r="I109" s="225"/>
      <c r="J109" s="225"/>
      <c r="K109" s="225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158</v>
      </c>
      <c r="AU109" s="232" t="s">
        <v>82</v>
      </c>
      <c r="AV109" s="13" t="s">
        <v>80</v>
      </c>
      <c r="AW109" s="13" t="s">
        <v>35</v>
      </c>
      <c r="AX109" s="13" t="s">
        <v>73</v>
      </c>
      <c r="AY109" s="232" t="s">
        <v>145</v>
      </c>
    </row>
    <row r="110" s="13" customFormat="1">
      <c r="A110" s="13"/>
      <c r="B110" s="224"/>
      <c r="C110" s="225"/>
      <c r="D110" s="218" t="s">
        <v>158</v>
      </c>
      <c r="E110" s="226" t="s">
        <v>17</v>
      </c>
      <c r="F110" s="227" t="s">
        <v>1175</v>
      </c>
      <c r="G110" s="225"/>
      <c r="H110" s="226" t="s">
        <v>17</v>
      </c>
      <c r="I110" s="225"/>
      <c r="J110" s="225"/>
      <c r="K110" s="225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158</v>
      </c>
      <c r="AU110" s="232" t="s">
        <v>82</v>
      </c>
      <c r="AV110" s="13" t="s">
        <v>80</v>
      </c>
      <c r="AW110" s="13" t="s">
        <v>35</v>
      </c>
      <c r="AX110" s="13" t="s">
        <v>73</v>
      </c>
      <c r="AY110" s="232" t="s">
        <v>145</v>
      </c>
    </row>
    <row r="111" s="13" customFormat="1">
      <c r="A111" s="13"/>
      <c r="B111" s="224"/>
      <c r="C111" s="225"/>
      <c r="D111" s="218" t="s">
        <v>158</v>
      </c>
      <c r="E111" s="226" t="s">
        <v>17</v>
      </c>
      <c r="F111" s="227" t="s">
        <v>1176</v>
      </c>
      <c r="G111" s="225"/>
      <c r="H111" s="226" t="s">
        <v>17</v>
      </c>
      <c r="I111" s="225"/>
      <c r="J111" s="225"/>
      <c r="K111" s="225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158</v>
      </c>
      <c r="AU111" s="232" t="s">
        <v>82</v>
      </c>
      <c r="AV111" s="13" t="s">
        <v>80</v>
      </c>
      <c r="AW111" s="13" t="s">
        <v>35</v>
      </c>
      <c r="AX111" s="13" t="s">
        <v>73</v>
      </c>
      <c r="AY111" s="232" t="s">
        <v>145</v>
      </c>
    </row>
    <row r="112" s="14" customFormat="1">
      <c r="A112" s="14"/>
      <c r="B112" s="233"/>
      <c r="C112" s="234"/>
      <c r="D112" s="218" t="s">
        <v>158</v>
      </c>
      <c r="E112" s="235" t="s">
        <v>17</v>
      </c>
      <c r="F112" s="236" t="s">
        <v>216</v>
      </c>
      <c r="G112" s="234"/>
      <c r="H112" s="237">
        <v>9</v>
      </c>
      <c r="I112" s="234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158</v>
      </c>
      <c r="AU112" s="242" t="s">
        <v>82</v>
      </c>
      <c r="AV112" s="14" t="s">
        <v>82</v>
      </c>
      <c r="AW112" s="14" t="s">
        <v>35</v>
      </c>
      <c r="AX112" s="14" t="s">
        <v>80</v>
      </c>
      <c r="AY112" s="242" t="s">
        <v>145</v>
      </c>
    </row>
    <row r="113" s="2" customFormat="1" ht="16.5" customHeight="1">
      <c r="A113" s="34"/>
      <c r="B113" s="35"/>
      <c r="C113" s="206" t="s">
        <v>189</v>
      </c>
      <c r="D113" s="206" t="s">
        <v>147</v>
      </c>
      <c r="E113" s="207" t="s">
        <v>1177</v>
      </c>
      <c r="F113" s="208" t="s">
        <v>1178</v>
      </c>
      <c r="G113" s="209" t="s">
        <v>1153</v>
      </c>
      <c r="H113" s="210">
        <v>1</v>
      </c>
      <c r="I113" s="211">
        <v>50</v>
      </c>
      <c r="J113" s="211">
        <f>ROUND(I113*H113,2)</f>
        <v>50</v>
      </c>
      <c r="K113" s="208" t="s">
        <v>269</v>
      </c>
      <c r="L113" s="40"/>
      <c r="M113" s="212" t="s">
        <v>17</v>
      </c>
      <c r="N113" s="213" t="s">
        <v>44</v>
      </c>
      <c r="O113" s="214">
        <v>0</v>
      </c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16" t="s">
        <v>175</v>
      </c>
      <c r="AT113" s="216" t="s">
        <v>147</v>
      </c>
      <c r="AU113" s="216" t="s">
        <v>82</v>
      </c>
      <c r="AY113" s="19" t="s">
        <v>145</v>
      </c>
      <c r="BE113" s="217">
        <f>IF(N113="základní",J113,0)</f>
        <v>50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9" t="s">
        <v>80</v>
      </c>
      <c r="BK113" s="217">
        <f>ROUND(I113*H113,2)</f>
        <v>50</v>
      </c>
      <c r="BL113" s="19" t="s">
        <v>175</v>
      </c>
      <c r="BM113" s="216" t="s">
        <v>1179</v>
      </c>
    </row>
    <row r="114" s="2" customFormat="1">
      <c r="A114" s="34"/>
      <c r="B114" s="35"/>
      <c r="C114" s="36"/>
      <c r="D114" s="218" t="s">
        <v>154</v>
      </c>
      <c r="E114" s="36"/>
      <c r="F114" s="219" t="s">
        <v>1178</v>
      </c>
      <c r="G114" s="36"/>
      <c r="H114" s="36"/>
      <c r="I114" s="36"/>
      <c r="J114" s="36"/>
      <c r="K114" s="36"/>
      <c r="L114" s="40"/>
      <c r="M114" s="220"/>
      <c r="N114" s="221"/>
      <c r="O114" s="79"/>
      <c r="P114" s="79"/>
      <c r="Q114" s="79"/>
      <c r="R114" s="79"/>
      <c r="S114" s="79"/>
      <c r="T114" s="80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154</v>
      </c>
      <c r="AU114" s="19" t="s">
        <v>82</v>
      </c>
    </row>
    <row r="115" s="13" customFormat="1">
      <c r="A115" s="13"/>
      <c r="B115" s="224"/>
      <c r="C115" s="225"/>
      <c r="D115" s="218" t="s">
        <v>158</v>
      </c>
      <c r="E115" s="226" t="s">
        <v>17</v>
      </c>
      <c r="F115" s="227" t="s">
        <v>1155</v>
      </c>
      <c r="G115" s="225"/>
      <c r="H115" s="226" t="s">
        <v>17</v>
      </c>
      <c r="I115" s="225"/>
      <c r="J115" s="225"/>
      <c r="K115" s="225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158</v>
      </c>
      <c r="AU115" s="232" t="s">
        <v>82</v>
      </c>
      <c r="AV115" s="13" t="s">
        <v>80</v>
      </c>
      <c r="AW115" s="13" t="s">
        <v>35</v>
      </c>
      <c r="AX115" s="13" t="s">
        <v>73</v>
      </c>
      <c r="AY115" s="232" t="s">
        <v>145</v>
      </c>
    </row>
    <row r="116" s="13" customFormat="1">
      <c r="A116" s="13"/>
      <c r="B116" s="224"/>
      <c r="C116" s="225"/>
      <c r="D116" s="218" t="s">
        <v>158</v>
      </c>
      <c r="E116" s="226" t="s">
        <v>17</v>
      </c>
      <c r="F116" s="227" t="s">
        <v>1180</v>
      </c>
      <c r="G116" s="225"/>
      <c r="H116" s="226" t="s">
        <v>17</v>
      </c>
      <c r="I116" s="225"/>
      <c r="J116" s="225"/>
      <c r="K116" s="225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158</v>
      </c>
      <c r="AU116" s="232" t="s">
        <v>82</v>
      </c>
      <c r="AV116" s="13" t="s">
        <v>80</v>
      </c>
      <c r="AW116" s="13" t="s">
        <v>35</v>
      </c>
      <c r="AX116" s="13" t="s">
        <v>73</v>
      </c>
      <c r="AY116" s="232" t="s">
        <v>145</v>
      </c>
    </row>
    <row r="117" s="13" customFormat="1">
      <c r="A117" s="13"/>
      <c r="B117" s="224"/>
      <c r="C117" s="225"/>
      <c r="D117" s="218" t="s">
        <v>158</v>
      </c>
      <c r="E117" s="226" t="s">
        <v>17</v>
      </c>
      <c r="F117" s="227" t="s">
        <v>1181</v>
      </c>
      <c r="G117" s="225"/>
      <c r="H117" s="226" t="s">
        <v>17</v>
      </c>
      <c r="I117" s="225"/>
      <c r="J117" s="225"/>
      <c r="K117" s="225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158</v>
      </c>
      <c r="AU117" s="232" t="s">
        <v>82</v>
      </c>
      <c r="AV117" s="13" t="s">
        <v>80</v>
      </c>
      <c r="AW117" s="13" t="s">
        <v>35</v>
      </c>
      <c r="AX117" s="13" t="s">
        <v>73</v>
      </c>
      <c r="AY117" s="232" t="s">
        <v>145</v>
      </c>
    </row>
    <row r="118" s="14" customFormat="1">
      <c r="A118" s="14"/>
      <c r="B118" s="233"/>
      <c r="C118" s="234"/>
      <c r="D118" s="218" t="s">
        <v>158</v>
      </c>
      <c r="E118" s="235" t="s">
        <v>17</v>
      </c>
      <c r="F118" s="236" t="s">
        <v>80</v>
      </c>
      <c r="G118" s="234"/>
      <c r="H118" s="237">
        <v>1</v>
      </c>
      <c r="I118" s="234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2" t="s">
        <v>158</v>
      </c>
      <c r="AU118" s="242" t="s">
        <v>82</v>
      </c>
      <c r="AV118" s="14" t="s">
        <v>82</v>
      </c>
      <c r="AW118" s="14" t="s">
        <v>35</v>
      </c>
      <c r="AX118" s="14" t="s">
        <v>80</v>
      </c>
      <c r="AY118" s="242" t="s">
        <v>145</v>
      </c>
    </row>
    <row r="119" s="2" customFormat="1" ht="16.5" customHeight="1">
      <c r="A119" s="34"/>
      <c r="B119" s="35"/>
      <c r="C119" s="206" t="s">
        <v>197</v>
      </c>
      <c r="D119" s="206" t="s">
        <v>147</v>
      </c>
      <c r="E119" s="207" t="s">
        <v>1182</v>
      </c>
      <c r="F119" s="208" t="s">
        <v>1183</v>
      </c>
      <c r="G119" s="209" t="s">
        <v>1153</v>
      </c>
      <c r="H119" s="210">
        <v>4</v>
      </c>
      <c r="I119" s="211">
        <v>9500</v>
      </c>
      <c r="J119" s="211">
        <f>ROUND(I119*H119,2)</f>
        <v>38000</v>
      </c>
      <c r="K119" s="208" t="s">
        <v>269</v>
      </c>
      <c r="L119" s="40"/>
      <c r="M119" s="212" t="s">
        <v>17</v>
      </c>
      <c r="N119" s="213" t="s">
        <v>44</v>
      </c>
      <c r="O119" s="214">
        <v>0</v>
      </c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6" t="s">
        <v>175</v>
      </c>
      <c r="AT119" s="216" t="s">
        <v>147</v>
      </c>
      <c r="AU119" s="216" t="s">
        <v>82</v>
      </c>
      <c r="AY119" s="19" t="s">
        <v>145</v>
      </c>
      <c r="BE119" s="217">
        <f>IF(N119="základní",J119,0)</f>
        <v>38000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9" t="s">
        <v>80</v>
      </c>
      <c r="BK119" s="217">
        <f>ROUND(I119*H119,2)</f>
        <v>38000</v>
      </c>
      <c r="BL119" s="19" t="s">
        <v>175</v>
      </c>
      <c r="BM119" s="216" t="s">
        <v>1184</v>
      </c>
    </row>
    <row r="120" s="2" customFormat="1">
      <c r="A120" s="34"/>
      <c r="B120" s="35"/>
      <c r="C120" s="36"/>
      <c r="D120" s="218" t="s">
        <v>154</v>
      </c>
      <c r="E120" s="36"/>
      <c r="F120" s="219" t="s">
        <v>1183</v>
      </c>
      <c r="G120" s="36"/>
      <c r="H120" s="36"/>
      <c r="I120" s="36"/>
      <c r="J120" s="36"/>
      <c r="K120" s="36"/>
      <c r="L120" s="40"/>
      <c r="M120" s="220"/>
      <c r="N120" s="221"/>
      <c r="O120" s="79"/>
      <c r="P120" s="79"/>
      <c r="Q120" s="79"/>
      <c r="R120" s="79"/>
      <c r="S120" s="79"/>
      <c r="T120" s="80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154</v>
      </c>
      <c r="AU120" s="19" t="s">
        <v>82</v>
      </c>
    </row>
    <row r="121" s="13" customFormat="1">
      <c r="A121" s="13"/>
      <c r="B121" s="224"/>
      <c r="C121" s="225"/>
      <c r="D121" s="218" t="s">
        <v>158</v>
      </c>
      <c r="E121" s="226" t="s">
        <v>17</v>
      </c>
      <c r="F121" s="227" t="s">
        <v>1155</v>
      </c>
      <c r="G121" s="225"/>
      <c r="H121" s="226" t="s">
        <v>17</v>
      </c>
      <c r="I121" s="225"/>
      <c r="J121" s="225"/>
      <c r="K121" s="225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158</v>
      </c>
      <c r="AU121" s="232" t="s">
        <v>82</v>
      </c>
      <c r="AV121" s="13" t="s">
        <v>80</v>
      </c>
      <c r="AW121" s="13" t="s">
        <v>35</v>
      </c>
      <c r="AX121" s="13" t="s">
        <v>73</v>
      </c>
      <c r="AY121" s="232" t="s">
        <v>145</v>
      </c>
    </row>
    <row r="122" s="13" customFormat="1">
      <c r="A122" s="13"/>
      <c r="B122" s="224"/>
      <c r="C122" s="225"/>
      <c r="D122" s="218" t="s">
        <v>158</v>
      </c>
      <c r="E122" s="226" t="s">
        <v>17</v>
      </c>
      <c r="F122" s="227" t="s">
        <v>1185</v>
      </c>
      <c r="G122" s="225"/>
      <c r="H122" s="226" t="s">
        <v>17</v>
      </c>
      <c r="I122" s="225"/>
      <c r="J122" s="225"/>
      <c r="K122" s="225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158</v>
      </c>
      <c r="AU122" s="232" t="s">
        <v>82</v>
      </c>
      <c r="AV122" s="13" t="s">
        <v>80</v>
      </c>
      <c r="AW122" s="13" t="s">
        <v>35</v>
      </c>
      <c r="AX122" s="13" t="s">
        <v>73</v>
      </c>
      <c r="AY122" s="232" t="s">
        <v>145</v>
      </c>
    </row>
    <row r="123" s="14" customFormat="1">
      <c r="A123" s="14"/>
      <c r="B123" s="233"/>
      <c r="C123" s="234"/>
      <c r="D123" s="218" t="s">
        <v>158</v>
      </c>
      <c r="E123" s="235" t="s">
        <v>17</v>
      </c>
      <c r="F123" s="236" t="s">
        <v>152</v>
      </c>
      <c r="G123" s="234"/>
      <c r="H123" s="237">
        <v>4</v>
      </c>
      <c r="I123" s="234"/>
      <c r="J123" s="234"/>
      <c r="K123" s="234"/>
      <c r="L123" s="238"/>
      <c r="M123" s="239"/>
      <c r="N123" s="240"/>
      <c r="O123" s="240"/>
      <c r="P123" s="240"/>
      <c r="Q123" s="240"/>
      <c r="R123" s="240"/>
      <c r="S123" s="240"/>
      <c r="T123" s="24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2" t="s">
        <v>158</v>
      </c>
      <c r="AU123" s="242" t="s">
        <v>82</v>
      </c>
      <c r="AV123" s="14" t="s">
        <v>82</v>
      </c>
      <c r="AW123" s="14" t="s">
        <v>35</v>
      </c>
      <c r="AX123" s="14" t="s">
        <v>73</v>
      </c>
      <c r="AY123" s="242" t="s">
        <v>145</v>
      </c>
    </row>
    <row r="124" s="15" customFormat="1">
      <c r="A124" s="15"/>
      <c r="B124" s="252"/>
      <c r="C124" s="253"/>
      <c r="D124" s="218" t="s">
        <v>158</v>
      </c>
      <c r="E124" s="254" t="s">
        <v>17</v>
      </c>
      <c r="F124" s="255" t="s">
        <v>258</v>
      </c>
      <c r="G124" s="253"/>
      <c r="H124" s="256">
        <v>4</v>
      </c>
      <c r="I124" s="253"/>
      <c r="J124" s="253"/>
      <c r="K124" s="253"/>
      <c r="L124" s="257"/>
      <c r="M124" s="265"/>
      <c r="N124" s="266"/>
      <c r="O124" s="266"/>
      <c r="P124" s="266"/>
      <c r="Q124" s="266"/>
      <c r="R124" s="266"/>
      <c r="S124" s="266"/>
      <c r="T124" s="267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1" t="s">
        <v>158</v>
      </c>
      <c r="AU124" s="261" t="s">
        <v>82</v>
      </c>
      <c r="AV124" s="15" t="s">
        <v>152</v>
      </c>
      <c r="AW124" s="15" t="s">
        <v>35</v>
      </c>
      <c r="AX124" s="15" t="s">
        <v>80</v>
      </c>
      <c r="AY124" s="261" t="s">
        <v>145</v>
      </c>
    </row>
    <row r="125" s="2" customFormat="1" ht="6.96" customHeight="1">
      <c r="A125" s="34"/>
      <c r="B125" s="54"/>
      <c r="C125" s="55"/>
      <c r="D125" s="55"/>
      <c r="E125" s="55"/>
      <c r="F125" s="55"/>
      <c r="G125" s="55"/>
      <c r="H125" s="55"/>
      <c r="I125" s="55"/>
      <c r="J125" s="55"/>
      <c r="K125" s="55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rCuIofLKDUcpZh4+uDyMmBduCdTL+Cg0YB7N172TxuI5H1X0oQGLOjvqoTDzYRTc1oZ0WKdI5Btjb3vQ+Xv8HQ==" hashValue="h71nqhPiKujwBE1W6lwSV106qZ/fA+vXM/MYYVTUzHrWU4NnRa+sgCoNJej5G3/43lz+GxwU1eodiKJXO+VN5Q==" algorithmName="SHA-512" password="CC35"/>
  <autoFilter ref="C80:K12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1186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1187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1188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1189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1190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1191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1192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1193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1194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1195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1196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79</v>
      </c>
      <c r="F18" s="279" t="s">
        <v>1197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1198</v>
      </c>
      <c r="F19" s="279" t="s">
        <v>1199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1200</v>
      </c>
      <c r="F20" s="279" t="s">
        <v>1201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1202</v>
      </c>
      <c r="F21" s="279" t="s">
        <v>1203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109</v>
      </c>
      <c r="F22" s="279" t="s">
        <v>1204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86</v>
      </c>
      <c r="F23" s="279" t="s">
        <v>1205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1206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1207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1208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1209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1210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1211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1212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1213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1214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131</v>
      </c>
      <c r="F36" s="279"/>
      <c r="G36" s="279" t="s">
        <v>1215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1216</v>
      </c>
      <c r="F37" s="279"/>
      <c r="G37" s="279" t="s">
        <v>1217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54</v>
      </c>
      <c r="F38" s="279"/>
      <c r="G38" s="279" t="s">
        <v>1218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55</v>
      </c>
      <c r="F39" s="279"/>
      <c r="G39" s="279" t="s">
        <v>1219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132</v>
      </c>
      <c r="F40" s="279"/>
      <c r="G40" s="279" t="s">
        <v>1220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133</v>
      </c>
      <c r="F41" s="279"/>
      <c r="G41" s="279" t="s">
        <v>1221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1222</v>
      </c>
      <c r="F42" s="279"/>
      <c r="G42" s="279" t="s">
        <v>1223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1224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1225</v>
      </c>
      <c r="F44" s="279"/>
      <c r="G44" s="279" t="s">
        <v>1226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135</v>
      </c>
      <c r="F45" s="279"/>
      <c r="G45" s="279" t="s">
        <v>1227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1228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1229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1230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1231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1232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1233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1234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1235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1236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1237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1238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1239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1240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1241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1242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1243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1244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1245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1246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1247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1248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1249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1250</v>
      </c>
      <c r="D76" s="297"/>
      <c r="E76" s="297"/>
      <c r="F76" s="297" t="s">
        <v>1251</v>
      </c>
      <c r="G76" s="298"/>
      <c r="H76" s="297" t="s">
        <v>55</v>
      </c>
      <c r="I76" s="297" t="s">
        <v>58</v>
      </c>
      <c r="J76" s="297" t="s">
        <v>1252</v>
      </c>
      <c r="K76" s="296"/>
    </row>
    <row r="77" s="1" customFormat="1" ht="17.25" customHeight="1">
      <c r="B77" s="294"/>
      <c r="C77" s="299" t="s">
        <v>1253</v>
      </c>
      <c r="D77" s="299"/>
      <c r="E77" s="299"/>
      <c r="F77" s="300" t="s">
        <v>1254</v>
      </c>
      <c r="G77" s="301"/>
      <c r="H77" s="299"/>
      <c r="I77" s="299"/>
      <c r="J77" s="299" t="s">
        <v>1255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54</v>
      </c>
      <c r="D79" s="304"/>
      <c r="E79" s="304"/>
      <c r="F79" s="305" t="s">
        <v>1256</v>
      </c>
      <c r="G79" s="306"/>
      <c r="H79" s="282" t="s">
        <v>1257</v>
      </c>
      <c r="I79" s="282" t="s">
        <v>1258</v>
      </c>
      <c r="J79" s="282">
        <v>20</v>
      </c>
      <c r="K79" s="296"/>
    </row>
    <row r="80" s="1" customFormat="1" ht="15" customHeight="1">
      <c r="B80" s="294"/>
      <c r="C80" s="282" t="s">
        <v>1259</v>
      </c>
      <c r="D80" s="282"/>
      <c r="E80" s="282"/>
      <c r="F80" s="305" t="s">
        <v>1256</v>
      </c>
      <c r="G80" s="306"/>
      <c r="H80" s="282" t="s">
        <v>1260</v>
      </c>
      <c r="I80" s="282" t="s">
        <v>1258</v>
      </c>
      <c r="J80" s="282">
        <v>120</v>
      </c>
      <c r="K80" s="296"/>
    </row>
    <row r="81" s="1" customFormat="1" ht="15" customHeight="1">
      <c r="B81" s="307"/>
      <c r="C81" s="282" t="s">
        <v>1261</v>
      </c>
      <c r="D81" s="282"/>
      <c r="E81" s="282"/>
      <c r="F81" s="305" t="s">
        <v>1262</v>
      </c>
      <c r="G81" s="306"/>
      <c r="H81" s="282" t="s">
        <v>1263</v>
      </c>
      <c r="I81" s="282" t="s">
        <v>1258</v>
      </c>
      <c r="J81" s="282">
        <v>50</v>
      </c>
      <c r="K81" s="296"/>
    </row>
    <row r="82" s="1" customFormat="1" ht="15" customHeight="1">
      <c r="B82" s="307"/>
      <c r="C82" s="282" t="s">
        <v>1264</v>
      </c>
      <c r="D82" s="282"/>
      <c r="E82" s="282"/>
      <c r="F82" s="305" t="s">
        <v>1256</v>
      </c>
      <c r="G82" s="306"/>
      <c r="H82" s="282" t="s">
        <v>1265</v>
      </c>
      <c r="I82" s="282" t="s">
        <v>1266</v>
      </c>
      <c r="J82" s="282"/>
      <c r="K82" s="296"/>
    </row>
    <row r="83" s="1" customFormat="1" ht="15" customHeight="1">
      <c r="B83" s="307"/>
      <c r="C83" s="308" t="s">
        <v>1267</v>
      </c>
      <c r="D83" s="308"/>
      <c r="E83" s="308"/>
      <c r="F83" s="309" t="s">
        <v>1262</v>
      </c>
      <c r="G83" s="308"/>
      <c r="H83" s="308" t="s">
        <v>1268</v>
      </c>
      <c r="I83" s="308" t="s">
        <v>1258</v>
      </c>
      <c r="J83" s="308">
        <v>15</v>
      </c>
      <c r="K83" s="296"/>
    </row>
    <row r="84" s="1" customFormat="1" ht="15" customHeight="1">
      <c r="B84" s="307"/>
      <c r="C84" s="308" t="s">
        <v>1269</v>
      </c>
      <c r="D84" s="308"/>
      <c r="E84" s="308"/>
      <c r="F84" s="309" t="s">
        <v>1262</v>
      </c>
      <c r="G84" s="308"/>
      <c r="H84" s="308" t="s">
        <v>1270</v>
      </c>
      <c r="I84" s="308" t="s">
        <v>1258</v>
      </c>
      <c r="J84" s="308">
        <v>15</v>
      </c>
      <c r="K84" s="296"/>
    </row>
    <row r="85" s="1" customFormat="1" ht="15" customHeight="1">
      <c r="B85" s="307"/>
      <c r="C85" s="308" t="s">
        <v>1271</v>
      </c>
      <c r="D85" s="308"/>
      <c r="E85" s="308"/>
      <c r="F85" s="309" t="s">
        <v>1262</v>
      </c>
      <c r="G85" s="308"/>
      <c r="H85" s="308" t="s">
        <v>1272</v>
      </c>
      <c r="I85" s="308" t="s">
        <v>1258</v>
      </c>
      <c r="J85" s="308">
        <v>20</v>
      </c>
      <c r="K85" s="296"/>
    </row>
    <row r="86" s="1" customFormat="1" ht="15" customHeight="1">
      <c r="B86" s="307"/>
      <c r="C86" s="308" t="s">
        <v>1273</v>
      </c>
      <c r="D86" s="308"/>
      <c r="E86" s="308"/>
      <c r="F86" s="309" t="s">
        <v>1262</v>
      </c>
      <c r="G86" s="308"/>
      <c r="H86" s="308" t="s">
        <v>1274</v>
      </c>
      <c r="I86" s="308" t="s">
        <v>1258</v>
      </c>
      <c r="J86" s="308">
        <v>20</v>
      </c>
      <c r="K86" s="296"/>
    </row>
    <row r="87" s="1" customFormat="1" ht="15" customHeight="1">
      <c r="B87" s="307"/>
      <c r="C87" s="282" t="s">
        <v>1275</v>
      </c>
      <c r="D87" s="282"/>
      <c r="E87" s="282"/>
      <c r="F87" s="305" t="s">
        <v>1262</v>
      </c>
      <c r="G87" s="306"/>
      <c r="H87" s="282" t="s">
        <v>1276</v>
      </c>
      <c r="I87" s="282" t="s">
        <v>1258</v>
      </c>
      <c r="J87" s="282">
        <v>50</v>
      </c>
      <c r="K87" s="296"/>
    </row>
    <row r="88" s="1" customFormat="1" ht="15" customHeight="1">
      <c r="B88" s="307"/>
      <c r="C88" s="282" t="s">
        <v>1277</v>
      </c>
      <c r="D88" s="282"/>
      <c r="E88" s="282"/>
      <c r="F88" s="305" t="s">
        <v>1262</v>
      </c>
      <c r="G88" s="306"/>
      <c r="H88" s="282" t="s">
        <v>1278</v>
      </c>
      <c r="I88" s="282" t="s">
        <v>1258</v>
      </c>
      <c r="J88" s="282">
        <v>20</v>
      </c>
      <c r="K88" s="296"/>
    </row>
    <row r="89" s="1" customFormat="1" ht="15" customHeight="1">
      <c r="B89" s="307"/>
      <c r="C89" s="282" t="s">
        <v>1279</v>
      </c>
      <c r="D89" s="282"/>
      <c r="E89" s="282"/>
      <c r="F89" s="305" t="s">
        <v>1262</v>
      </c>
      <c r="G89" s="306"/>
      <c r="H89" s="282" t="s">
        <v>1280</v>
      </c>
      <c r="I89" s="282" t="s">
        <v>1258</v>
      </c>
      <c r="J89" s="282">
        <v>20</v>
      </c>
      <c r="K89" s="296"/>
    </row>
    <row r="90" s="1" customFormat="1" ht="15" customHeight="1">
      <c r="B90" s="307"/>
      <c r="C90" s="282" t="s">
        <v>1281</v>
      </c>
      <c r="D90" s="282"/>
      <c r="E90" s="282"/>
      <c r="F90" s="305" t="s">
        <v>1262</v>
      </c>
      <c r="G90" s="306"/>
      <c r="H90" s="282" t="s">
        <v>1282</v>
      </c>
      <c r="I90" s="282" t="s">
        <v>1258</v>
      </c>
      <c r="J90" s="282">
        <v>50</v>
      </c>
      <c r="K90" s="296"/>
    </row>
    <row r="91" s="1" customFormat="1" ht="15" customHeight="1">
      <c r="B91" s="307"/>
      <c r="C91" s="282" t="s">
        <v>1283</v>
      </c>
      <c r="D91" s="282"/>
      <c r="E91" s="282"/>
      <c r="F91" s="305" t="s">
        <v>1262</v>
      </c>
      <c r="G91" s="306"/>
      <c r="H91" s="282" t="s">
        <v>1283</v>
      </c>
      <c r="I91" s="282" t="s">
        <v>1258</v>
      </c>
      <c r="J91" s="282">
        <v>50</v>
      </c>
      <c r="K91" s="296"/>
    </row>
    <row r="92" s="1" customFormat="1" ht="15" customHeight="1">
      <c r="B92" s="307"/>
      <c r="C92" s="282" t="s">
        <v>1284</v>
      </c>
      <c r="D92" s="282"/>
      <c r="E92" s="282"/>
      <c r="F92" s="305" t="s">
        <v>1262</v>
      </c>
      <c r="G92" s="306"/>
      <c r="H92" s="282" t="s">
        <v>1285</v>
      </c>
      <c r="I92" s="282" t="s">
        <v>1258</v>
      </c>
      <c r="J92" s="282">
        <v>255</v>
      </c>
      <c r="K92" s="296"/>
    </row>
    <row r="93" s="1" customFormat="1" ht="15" customHeight="1">
      <c r="B93" s="307"/>
      <c r="C93" s="282" t="s">
        <v>1286</v>
      </c>
      <c r="D93" s="282"/>
      <c r="E93" s="282"/>
      <c r="F93" s="305" t="s">
        <v>1256</v>
      </c>
      <c r="G93" s="306"/>
      <c r="H93" s="282" t="s">
        <v>1287</v>
      </c>
      <c r="I93" s="282" t="s">
        <v>1288</v>
      </c>
      <c r="J93" s="282"/>
      <c r="K93" s="296"/>
    </row>
    <row r="94" s="1" customFormat="1" ht="15" customHeight="1">
      <c r="B94" s="307"/>
      <c r="C94" s="282" t="s">
        <v>1289</v>
      </c>
      <c r="D94" s="282"/>
      <c r="E94" s="282"/>
      <c r="F94" s="305" t="s">
        <v>1256</v>
      </c>
      <c r="G94" s="306"/>
      <c r="H94" s="282" t="s">
        <v>1290</v>
      </c>
      <c r="I94" s="282" t="s">
        <v>1291</v>
      </c>
      <c r="J94" s="282"/>
      <c r="K94" s="296"/>
    </row>
    <row r="95" s="1" customFormat="1" ht="15" customHeight="1">
      <c r="B95" s="307"/>
      <c r="C95" s="282" t="s">
        <v>1292</v>
      </c>
      <c r="D95" s="282"/>
      <c r="E95" s="282"/>
      <c r="F95" s="305" t="s">
        <v>1256</v>
      </c>
      <c r="G95" s="306"/>
      <c r="H95" s="282" t="s">
        <v>1292</v>
      </c>
      <c r="I95" s="282" t="s">
        <v>1291</v>
      </c>
      <c r="J95" s="282"/>
      <c r="K95" s="296"/>
    </row>
    <row r="96" s="1" customFormat="1" ht="15" customHeight="1">
      <c r="B96" s="307"/>
      <c r="C96" s="282" t="s">
        <v>39</v>
      </c>
      <c r="D96" s="282"/>
      <c r="E96" s="282"/>
      <c r="F96" s="305" t="s">
        <v>1256</v>
      </c>
      <c r="G96" s="306"/>
      <c r="H96" s="282" t="s">
        <v>1293</v>
      </c>
      <c r="I96" s="282" t="s">
        <v>1291</v>
      </c>
      <c r="J96" s="282"/>
      <c r="K96" s="296"/>
    </row>
    <row r="97" s="1" customFormat="1" ht="15" customHeight="1">
      <c r="B97" s="307"/>
      <c r="C97" s="282" t="s">
        <v>49</v>
      </c>
      <c r="D97" s="282"/>
      <c r="E97" s="282"/>
      <c r="F97" s="305" t="s">
        <v>1256</v>
      </c>
      <c r="G97" s="306"/>
      <c r="H97" s="282" t="s">
        <v>1294</v>
      </c>
      <c r="I97" s="282" t="s">
        <v>1291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1295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1250</v>
      </c>
      <c r="D103" s="297"/>
      <c r="E103" s="297"/>
      <c r="F103" s="297" t="s">
        <v>1251</v>
      </c>
      <c r="G103" s="298"/>
      <c r="H103" s="297" t="s">
        <v>55</v>
      </c>
      <c r="I103" s="297" t="s">
        <v>58</v>
      </c>
      <c r="J103" s="297" t="s">
        <v>1252</v>
      </c>
      <c r="K103" s="296"/>
    </row>
    <row r="104" s="1" customFormat="1" ht="17.25" customHeight="1">
      <c r="B104" s="294"/>
      <c r="C104" s="299" t="s">
        <v>1253</v>
      </c>
      <c r="D104" s="299"/>
      <c r="E104" s="299"/>
      <c r="F104" s="300" t="s">
        <v>1254</v>
      </c>
      <c r="G104" s="301"/>
      <c r="H104" s="299"/>
      <c r="I104" s="299"/>
      <c r="J104" s="299" t="s">
        <v>1255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54</v>
      </c>
      <c r="D106" s="304"/>
      <c r="E106" s="304"/>
      <c r="F106" s="305" t="s">
        <v>1256</v>
      </c>
      <c r="G106" s="282"/>
      <c r="H106" s="282" t="s">
        <v>1296</v>
      </c>
      <c r="I106" s="282" t="s">
        <v>1258</v>
      </c>
      <c r="J106" s="282">
        <v>20</v>
      </c>
      <c r="K106" s="296"/>
    </row>
    <row r="107" s="1" customFormat="1" ht="15" customHeight="1">
      <c r="B107" s="294"/>
      <c r="C107" s="282" t="s">
        <v>1259</v>
      </c>
      <c r="D107" s="282"/>
      <c r="E107" s="282"/>
      <c r="F107" s="305" t="s">
        <v>1256</v>
      </c>
      <c r="G107" s="282"/>
      <c r="H107" s="282" t="s">
        <v>1296</v>
      </c>
      <c r="I107" s="282" t="s">
        <v>1258</v>
      </c>
      <c r="J107" s="282">
        <v>120</v>
      </c>
      <c r="K107" s="296"/>
    </row>
    <row r="108" s="1" customFormat="1" ht="15" customHeight="1">
      <c r="B108" s="307"/>
      <c r="C108" s="282" t="s">
        <v>1261</v>
      </c>
      <c r="D108" s="282"/>
      <c r="E108" s="282"/>
      <c r="F108" s="305" t="s">
        <v>1262</v>
      </c>
      <c r="G108" s="282"/>
      <c r="H108" s="282" t="s">
        <v>1296</v>
      </c>
      <c r="I108" s="282" t="s">
        <v>1258</v>
      </c>
      <c r="J108" s="282">
        <v>50</v>
      </c>
      <c r="K108" s="296"/>
    </row>
    <row r="109" s="1" customFormat="1" ht="15" customHeight="1">
      <c r="B109" s="307"/>
      <c r="C109" s="282" t="s">
        <v>1264</v>
      </c>
      <c r="D109" s="282"/>
      <c r="E109" s="282"/>
      <c r="F109" s="305" t="s">
        <v>1256</v>
      </c>
      <c r="G109" s="282"/>
      <c r="H109" s="282" t="s">
        <v>1296</v>
      </c>
      <c r="I109" s="282" t="s">
        <v>1266</v>
      </c>
      <c r="J109" s="282"/>
      <c r="K109" s="296"/>
    </row>
    <row r="110" s="1" customFormat="1" ht="15" customHeight="1">
      <c r="B110" s="307"/>
      <c r="C110" s="282" t="s">
        <v>1275</v>
      </c>
      <c r="D110" s="282"/>
      <c r="E110" s="282"/>
      <c r="F110" s="305" t="s">
        <v>1262</v>
      </c>
      <c r="G110" s="282"/>
      <c r="H110" s="282" t="s">
        <v>1296</v>
      </c>
      <c r="I110" s="282" t="s">
        <v>1258</v>
      </c>
      <c r="J110" s="282">
        <v>50</v>
      </c>
      <c r="K110" s="296"/>
    </row>
    <row r="111" s="1" customFormat="1" ht="15" customHeight="1">
      <c r="B111" s="307"/>
      <c r="C111" s="282" t="s">
        <v>1283</v>
      </c>
      <c r="D111" s="282"/>
      <c r="E111" s="282"/>
      <c r="F111" s="305" t="s">
        <v>1262</v>
      </c>
      <c r="G111" s="282"/>
      <c r="H111" s="282" t="s">
        <v>1296</v>
      </c>
      <c r="I111" s="282" t="s">
        <v>1258</v>
      </c>
      <c r="J111" s="282">
        <v>50</v>
      </c>
      <c r="K111" s="296"/>
    </row>
    <row r="112" s="1" customFormat="1" ht="15" customHeight="1">
      <c r="B112" s="307"/>
      <c r="C112" s="282" t="s">
        <v>1281</v>
      </c>
      <c r="D112" s="282"/>
      <c r="E112" s="282"/>
      <c r="F112" s="305" t="s">
        <v>1262</v>
      </c>
      <c r="G112" s="282"/>
      <c r="H112" s="282" t="s">
        <v>1296</v>
      </c>
      <c r="I112" s="282" t="s">
        <v>1258</v>
      </c>
      <c r="J112" s="282">
        <v>50</v>
      </c>
      <c r="K112" s="296"/>
    </row>
    <row r="113" s="1" customFormat="1" ht="15" customHeight="1">
      <c r="B113" s="307"/>
      <c r="C113" s="282" t="s">
        <v>54</v>
      </c>
      <c r="D113" s="282"/>
      <c r="E113" s="282"/>
      <c r="F113" s="305" t="s">
        <v>1256</v>
      </c>
      <c r="G113" s="282"/>
      <c r="H113" s="282" t="s">
        <v>1297</v>
      </c>
      <c r="I113" s="282" t="s">
        <v>1258</v>
      </c>
      <c r="J113" s="282">
        <v>20</v>
      </c>
      <c r="K113" s="296"/>
    </row>
    <row r="114" s="1" customFormat="1" ht="15" customHeight="1">
      <c r="B114" s="307"/>
      <c r="C114" s="282" t="s">
        <v>1298</v>
      </c>
      <c r="D114" s="282"/>
      <c r="E114" s="282"/>
      <c r="F114" s="305" t="s">
        <v>1256</v>
      </c>
      <c r="G114" s="282"/>
      <c r="H114" s="282" t="s">
        <v>1299</v>
      </c>
      <c r="I114" s="282" t="s">
        <v>1258</v>
      </c>
      <c r="J114" s="282">
        <v>120</v>
      </c>
      <c r="K114" s="296"/>
    </row>
    <row r="115" s="1" customFormat="1" ht="15" customHeight="1">
      <c r="B115" s="307"/>
      <c r="C115" s="282" t="s">
        <v>39</v>
      </c>
      <c r="D115" s="282"/>
      <c r="E115" s="282"/>
      <c r="F115" s="305" t="s">
        <v>1256</v>
      </c>
      <c r="G115" s="282"/>
      <c r="H115" s="282" t="s">
        <v>1300</v>
      </c>
      <c r="I115" s="282" t="s">
        <v>1291</v>
      </c>
      <c r="J115" s="282"/>
      <c r="K115" s="296"/>
    </row>
    <row r="116" s="1" customFormat="1" ht="15" customHeight="1">
      <c r="B116" s="307"/>
      <c r="C116" s="282" t="s">
        <v>49</v>
      </c>
      <c r="D116" s="282"/>
      <c r="E116" s="282"/>
      <c r="F116" s="305" t="s">
        <v>1256</v>
      </c>
      <c r="G116" s="282"/>
      <c r="H116" s="282" t="s">
        <v>1301</v>
      </c>
      <c r="I116" s="282" t="s">
        <v>1291</v>
      </c>
      <c r="J116" s="282"/>
      <c r="K116" s="296"/>
    </row>
    <row r="117" s="1" customFormat="1" ht="15" customHeight="1">
      <c r="B117" s="307"/>
      <c r="C117" s="282" t="s">
        <v>58</v>
      </c>
      <c r="D117" s="282"/>
      <c r="E117" s="282"/>
      <c r="F117" s="305" t="s">
        <v>1256</v>
      </c>
      <c r="G117" s="282"/>
      <c r="H117" s="282" t="s">
        <v>1302</v>
      </c>
      <c r="I117" s="282" t="s">
        <v>1303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1304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1250</v>
      </c>
      <c r="D123" s="297"/>
      <c r="E123" s="297"/>
      <c r="F123" s="297" t="s">
        <v>1251</v>
      </c>
      <c r="G123" s="298"/>
      <c r="H123" s="297" t="s">
        <v>55</v>
      </c>
      <c r="I123" s="297" t="s">
        <v>58</v>
      </c>
      <c r="J123" s="297" t="s">
        <v>1252</v>
      </c>
      <c r="K123" s="326"/>
    </row>
    <row r="124" s="1" customFormat="1" ht="17.25" customHeight="1">
      <c r="B124" s="325"/>
      <c r="C124" s="299" t="s">
        <v>1253</v>
      </c>
      <c r="D124" s="299"/>
      <c r="E124" s="299"/>
      <c r="F124" s="300" t="s">
        <v>1254</v>
      </c>
      <c r="G124" s="301"/>
      <c r="H124" s="299"/>
      <c r="I124" s="299"/>
      <c r="J124" s="299" t="s">
        <v>1255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1259</v>
      </c>
      <c r="D126" s="304"/>
      <c r="E126" s="304"/>
      <c r="F126" s="305" t="s">
        <v>1256</v>
      </c>
      <c r="G126" s="282"/>
      <c r="H126" s="282" t="s">
        <v>1296</v>
      </c>
      <c r="I126" s="282" t="s">
        <v>1258</v>
      </c>
      <c r="J126" s="282">
        <v>120</v>
      </c>
      <c r="K126" s="330"/>
    </row>
    <row r="127" s="1" customFormat="1" ht="15" customHeight="1">
      <c r="B127" s="327"/>
      <c r="C127" s="282" t="s">
        <v>1305</v>
      </c>
      <c r="D127" s="282"/>
      <c r="E127" s="282"/>
      <c r="F127" s="305" t="s">
        <v>1256</v>
      </c>
      <c r="G127" s="282"/>
      <c r="H127" s="282" t="s">
        <v>1306</v>
      </c>
      <c r="I127" s="282" t="s">
        <v>1258</v>
      </c>
      <c r="J127" s="282" t="s">
        <v>1307</v>
      </c>
      <c r="K127" s="330"/>
    </row>
    <row r="128" s="1" customFormat="1" ht="15" customHeight="1">
      <c r="B128" s="327"/>
      <c r="C128" s="282" t="s">
        <v>86</v>
      </c>
      <c r="D128" s="282"/>
      <c r="E128" s="282"/>
      <c r="F128" s="305" t="s">
        <v>1256</v>
      </c>
      <c r="G128" s="282"/>
      <c r="H128" s="282" t="s">
        <v>1308</v>
      </c>
      <c r="I128" s="282" t="s">
        <v>1258</v>
      </c>
      <c r="J128" s="282" t="s">
        <v>1307</v>
      </c>
      <c r="K128" s="330"/>
    </row>
    <row r="129" s="1" customFormat="1" ht="15" customHeight="1">
      <c r="B129" s="327"/>
      <c r="C129" s="282" t="s">
        <v>1267</v>
      </c>
      <c r="D129" s="282"/>
      <c r="E129" s="282"/>
      <c r="F129" s="305" t="s">
        <v>1262</v>
      </c>
      <c r="G129" s="282"/>
      <c r="H129" s="282" t="s">
        <v>1268</v>
      </c>
      <c r="I129" s="282" t="s">
        <v>1258</v>
      </c>
      <c r="J129" s="282">
        <v>15</v>
      </c>
      <c r="K129" s="330"/>
    </row>
    <row r="130" s="1" customFormat="1" ht="15" customHeight="1">
      <c r="B130" s="327"/>
      <c r="C130" s="308" t="s">
        <v>1269</v>
      </c>
      <c r="D130" s="308"/>
      <c r="E130" s="308"/>
      <c r="F130" s="309" t="s">
        <v>1262</v>
      </c>
      <c r="G130" s="308"/>
      <c r="H130" s="308" t="s">
        <v>1270</v>
      </c>
      <c r="I130" s="308" t="s">
        <v>1258</v>
      </c>
      <c r="J130" s="308">
        <v>15</v>
      </c>
      <c r="K130" s="330"/>
    </row>
    <row r="131" s="1" customFormat="1" ht="15" customHeight="1">
      <c r="B131" s="327"/>
      <c r="C131" s="308" t="s">
        <v>1271</v>
      </c>
      <c r="D131" s="308"/>
      <c r="E131" s="308"/>
      <c r="F131" s="309" t="s">
        <v>1262</v>
      </c>
      <c r="G131" s="308"/>
      <c r="H131" s="308" t="s">
        <v>1272</v>
      </c>
      <c r="I131" s="308" t="s">
        <v>1258</v>
      </c>
      <c r="J131" s="308">
        <v>20</v>
      </c>
      <c r="K131" s="330"/>
    </row>
    <row r="132" s="1" customFormat="1" ht="15" customHeight="1">
      <c r="B132" s="327"/>
      <c r="C132" s="308" t="s">
        <v>1273</v>
      </c>
      <c r="D132" s="308"/>
      <c r="E132" s="308"/>
      <c r="F132" s="309" t="s">
        <v>1262</v>
      </c>
      <c r="G132" s="308"/>
      <c r="H132" s="308" t="s">
        <v>1274</v>
      </c>
      <c r="I132" s="308" t="s">
        <v>1258</v>
      </c>
      <c r="J132" s="308">
        <v>20</v>
      </c>
      <c r="K132" s="330"/>
    </row>
    <row r="133" s="1" customFormat="1" ht="15" customHeight="1">
      <c r="B133" s="327"/>
      <c r="C133" s="282" t="s">
        <v>1261</v>
      </c>
      <c r="D133" s="282"/>
      <c r="E133" s="282"/>
      <c r="F133" s="305" t="s">
        <v>1262</v>
      </c>
      <c r="G133" s="282"/>
      <c r="H133" s="282" t="s">
        <v>1296</v>
      </c>
      <c r="I133" s="282" t="s">
        <v>1258</v>
      </c>
      <c r="J133" s="282">
        <v>50</v>
      </c>
      <c r="K133" s="330"/>
    </row>
    <row r="134" s="1" customFormat="1" ht="15" customHeight="1">
      <c r="B134" s="327"/>
      <c r="C134" s="282" t="s">
        <v>1275</v>
      </c>
      <c r="D134" s="282"/>
      <c r="E134" s="282"/>
      <c r="F134" s="305" t="s">
        <v>1262</v>
      </c>
      <c r="G134" s="282"/>
      <c r="H134" s="282" t="s">
        <v>1296</v>
      </c>
      <c r="I134" s="282" t="s">
        <v>1258</v>
      </c>
      <c r="J134" s="282">
        <v>50</v>
      </c>
      <c r="K134" s="330"/>
    </row>
    <row r="135" s="1" customFormat="1" ht="15" customHeight="1">
      <c r="B135" s="327"/>
      <c r="C135" s="282" t="s">
        <v>1281</v>
      </c>
      <c r="D135" s="282"/>
      <c r="E135" s="282"/>
      <c r="F135" s="305" t="s">
        <v>1262</v>
      </c>
      <c r="G135" s="282"/>
      <c r="H135" s="282" t="s">
        <v>1296</v>
      </c>
      <c r="I135" s="282" t="s">
        <v>1258</v>
      </c>
      <c r="J135" s="282">
        <v>50</v>
      </c>
      <c r="K135" s="330"/>
    </row>
    <row r="136" s="1" customFormat="1" ht="15" customHeight="1">
      <c r="B136" s="327"/>
      <c r="C136" s="282" t="s">
        <v>1283</v>
      </c>
      <c r="D136" s="282"/>
      <c r="E136" s="282"/>
      <c r="F136" s="305" t="s">
        <v>1262</v>
      </c>
      <c r="G136" s="282"/>
      <c r="H136" s="282" t="s">
        <v>1296</v>
      </c>
      <c r="I136" s="282" t="s">
        <v>1258</v>
      </c>
      <c r="J136" s="282">
        <v>50</v>
      </c>
      <c r="K136" s="330"/>
    </row>
    <row r="137" s="1" customFormat="1" ht="15" customHeight="1">
      <c r="B137" s="327"/>
      <c r="C137" s="282" t="s">
        <v>1284</v>
      </c>
      <c r="D137" s="282"/>
      <c r="E137" s="282"/>
      <c r="F137" s="305" t="s">
        <v>1262</v>
      </c>
      <c r="G137" s="282"/>
      <c r="H137" s="282" t="s">
        <v>1309</v>
      </c>
      <c r="I137" s="282" t="s">
        <v>1258</v>
      </c>
      <c r="J137" s="282">
        <v>255</v>
      </c>
      <c r="K137" s="330"/>
    </row>
    <row r="138" s="1" customFormat="1" ht="15" customHeight="1">
      <c r="B138" s="327"/>
      <c r="C138" s="282" t="s">
        <v>1286</v>
      </c>
      <c r="D138" s="282"/>
      <c r="E138" s="282"/>
      <c r="F138" s="305" t="s">
        <v>1256</v>
      </c>
      <c r="G138" s="282"/>
      <c r="H138" s="282" t="s">
        <v>1310</v>
      </c>
      <c r="I138" s="282" t="s">
        <v>1288</v>
      </c>
      <c r="J138" s="282"/>
      <c r="K138" s="330"/>
    </row>
    <row r="139" s="1" customFormat="1" ht="15" customHeight="1">
      <c r="B139" s="327"/>
      <c r="C139" s="282" t="s">
        <v>1289</v>
      </c>
      <c r="D139" s="282"/>
      <c r="E139" s="282"/>
      <c r="F139" s="305" t="s">
        <v>1256</v>
      </c>
      <c r="G139" s="282"/>
      <c r="H139" s="282" t="s">
        <v>1311</v>
      </c>
      <c r="I139" s="282" t="s">
        <v>1291</v>
      </c>
      <c r="J139" s="282"/>
      <c r="K139" s="330"/>
    </row>
    <row r="140" s="1" customFormat="1" ht="15" customHeight="1">
      <c r="B140" s="327"/>
      <c r="C140" s="282" t="s">
        <v>1292</v>
      </c>
      <c r="D140" s="282"/>
      <c r="E140" s="282"/>
      <c r="F140" s="305" t="s">
        <v>1256</v>
      </c>
      <c r="G140" s="282"/>
      <c r="H140" s="282" t="s">
        <v>1292</v>
      </c>
      <c r="I140" s="282" t="s">
        <v>1291</v>
      </c>
      <c r="J140" s="282"/>
      <c r="K140" s="330"/>
    </row>
    <row r="141" s="1" customFormat="1" ht="15" customHeight="1">
      <c r="B141" s="327"/>
      <c r="C141" s="282" t="s">
        <v>39</v>
      </c>
      <c r="D141" s="282"/>
      <c r="E141" s="282"/>
      <c r="F141" s="305" t="s">
        <v>1256</v>
      </c>
      <c r="G141" s="282"/>
      <c r="H141" s="282" t="s">
        <v>1312</v>
      </c>
      <c r="I141" s="282" t="s">
        <v>1291</v>
      </c>
      <c r="J141" s="282"/>
      <c r="K141" s="330"/>
    </row>
    <row r="142" s="1" customFormat="1" ht="15" customHeight="1">
      <c r="B142" s="327"/>
      <c r="C142" s="282" t="s">
        <v>1313</v>
      </c>
      <c r="D142" s="282"/>
      <c r="E142" s="282"/>
      <c r="F142" s="305" t="s">
        <v>1256</v>
      </c>
      <c r="G142" s="282"/>
      <c r="H142" s="282" t="s">
        <v>1314</v>
      </c>
      <c r="I142" s="282" t="s">
        <v>1291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1315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1250</v>
      </c>
      <c r="D148" s="297"/>
      <c r="E148" s="297"/>
      <c r="F148" s="297" t="s">
        <v>1251</v>
      </c>
      <c r="G148" s="298"/>
      <c r="H148" s="297" t="s">
        <v>55</v>
      </c>
      <c r="I148" s="297" t="s">
        <v>58</v>
      </c>
      <c r="J148" s="297" t="s">
        <v>1252</v>
      </c>
      <c r="K148" s="296"/>
    </row>
    <row r="149" s="1" customFormat="1" ht="17.25" customHeight="1">
      <c r="B149" s="294"/>
      <c r="C149" s="299" t="s">
        <v>1253</v>
      </c>
      <c r="D149" s="299"/>
      <c r="E149" s="299"/>
      <c r="F149" s="300" t="s">
        <v>1254</v>
      </c>
      <c r="G149" s="301"/>
      <c r="H149" s="299"/>
      <c r="I149" s="299"/>
      <c r="J149" s="299" t="s">
        <v>1255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1259</v>
      </c>
      <c r="D151" s="282"/>
      <c r="E151" s="282"/>
      <c r="F151" s="335" t="s">
        <v>1256</v>
      </c>
      <c r="G151" s="282"/>
      <c r="H151" s="334" t="s">
        <v>1296</v>
      </c>
      <c r="I151" s="334" t="s">
        <v>1258</v>
      </c>
      <c r="J151" s="334">
        <v>120</v>
      </c>
      <c r="K151" s="330"/>
    </row>
    <row r="152" s="1" customFormat="1" ht="15" customHeight="1">
      <c r="B152" s="307"/>
      <c r="C152" s="334" t="s">
        <v>1305</v>
      </c>
      <c r="D152" s="282"/>
      <c r="E152" s="282"/>
      <c r="F152" s="335" t="s">
        <v>1256</v>
      </c>
      <c r="G152" s="282"/>
      <c r="H152" s="334" t="s">
        <v>1316</v>
      </c>
      <c r="I152" s="334" t="s">
        <v>1258</v>
      </c>
      <c r="J152" s="334" t="s">
        <v>1307</v>
      </c>
      <c r="K152" s="330"/>
    </row>
    <row r="153" s="1" customFormat="1" ht="15" customHeight="1">
      <c r="B153" s="307"/>
      <c r="C153" s="334" t="s">
        <v>86</v>
      </c>
      <c r="D153" s="282"/>
      <c r="E153" s="282"/>
      <c r="F153" s="335" t="s">
        <v>1256</v>
      </c>
      <c r="G153" s="282"/>
      <c r="H153" s="334" t="s">
        <v>1317</v>
      </c>
      <c r="I153" s="334" t="s">
        <v>1258</v>
      </c>
      <c r="J153" s="334" t="s">
        <v>1307</v>
      </c>
      <c r="K153" s="330"/>
    </row>
    <row r="154" s="1" customFormat="1" ht="15" customHeight="1">
      <c r="B154" s="307"/>
      <c r="C154" s="334" t="s">
        <v>1261</v>
      </c>
      <c r="D154" s="282"/>
      <c r="E154" s="282"/>
      <c r="F154" s="335" t="s">
        <v>1262</v>
      </c>
      <c r="G154" s="282"/>
      <c r="H154" s="334" t="s">
        <v>1296</v>
      </c>
      <c r="I154" s="334" t="s">
        <v>1258</v>
      </c>
      <c r="J154" s="334">
        <v>50</v>
      </c>
      <c r="K154" s="330"/>
    </row>
    <row r="155" s="1" customFormat="1" ht="15" customHeight="1">
      <c r="B155" s="307"/>
      <c r="C155" s="334" t="s">
        <v>1264</v>
      </c>
      <c r="D155" s="282"/>
      <c r="E155" s="282"/>
      <c r="F155" s="335" t="s">
        <v>1256</v>
      </c>
      <c r="G155" s="282"/>
      <c r="H155" s="334" t="s">
        <v>1296</v>
      </c>
      <c r="I155" s="334" t="s">
        <v>1266</v>
      </c>
      <c r="J155" s="334"/>
      <c r="K155" s="330"/>
    </row>
    <row r="156" s="1" customFormat="1" ht="15" customHeight="1">
      <c r="B156" s="307"/>
      <c r="C156" s="334" t="s">
        <v>1275</v>
      </c>
      <c r="D156" s="282"/>
      <c r="E156" s="282"/>
      <c r="F156" s="335" t="s">
        <v>1262</v>
      </c>
      <c r="G156" s="282"/>
      <c r="H156" s="334" t="s">
        <v>1296</v>
      </c>
      <c r="I156" s="334" t="s">
        <v>1258</v>
      </c>
      <c r="J156" s="334">
        <v>50</v>
      </c>
      <c r="K156" s="330"/>
    </row>
    <row r="157" s="1" customFormat="1" ht="15" customHeight="1">
      <c r="B157" s="307"/>
      <c r="C157" s="334" t="s">
        <v>1283</v>
      </c>
      <c r="D157" s="282"/>
      <c r="E157" s="282"/>
      <c r="F157" s="335" t="s">
        <v>1262</v>
      </c>
      <c r="G157" s="282"/>
      <c r="H157" s="334" t="s">
        <v>1296</v>
      </c>
      <c r="I157" s="334" t="s">
        <v>1258</v>
      </c>
      <c r="J157" s="334">
        <v>50</v>
      </c>
      <c r="K157" s="330"/>
    </row>
    <row r="158" s="1" customFormat="1" ht="15" customHeight="1">
      <c r="B158" s="307"/>
      <c r="C158" s="334" t="s">
        <v>1281</v>
      </c>
      <c r="D158" s="282"/>
      <c r="E158" s="282"/>
      <c r="F158" s="335" t="s">
        <v>1262</v>
      </c>
      <c r="G158" s="282"/>
      <c r="H158" s="334" t="s">
        <v>1296</v>
      </c>
      <c r="I158" s="334" t="s">
        <v>1258</v>
      </c>
      <c r="J158" s="334">
        <v>50</v>
      </c>
      <c r="K158" s="330"/>
    </row>
    <row r="159" s="1" customFormat="1" ht="15" customHeight="1">
      <c r="B159" s="307"/>
      <c r="C159" s="334" t="s">
        <v>118</v>
      </c>
      <c r="D159" s="282"/>
      <c r="E159" s="282"/>
      <c r="F159" s="335" t="s">
        <v>1256</v>
      </c>
      <c r="G159" s="282"/>
      <c r="H159" s="334" t="s">
        <v>1318</v>
      </c>
      <c r="I159" s="334" t="s">
        <v>1258</v>
      </c>
      <c r="J159" s="334" t="s">
        <v>1319</v>
      </c>
      <c r="K159" s="330"/>
    </row>
    <row r="160" s="1" customFormat="1" ht="15" customHeight="1">
      <c r="B160" s="307"/>
      <c r="C160" s="334" t="s">
        <v>1320</v>
      </c>
      <c r="D160" s="282"/>
      <c r="E160" s="282"/>
      <c r="F160" s="335" t="s">
        <v>1256</v>
      </c>
      <c r="G160" s="282"/>
      <c r="H160" s="334" t="s">
        <v>1321</v>
      </c>
      <c r="I160" s="334" t="s">
        <v>1291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1322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1250</v>
      </c>
      <c r="D166" s="297"/>
      <c r="E166" s="297"/>
      <c r="F166" s="297" t="s">
        <v>1251</v>
      </c>
      <c r="G166" s="339"/>
      <c r="H166" s="340" t="s">
        <v>55</v>
      </c>
      <c r="I166" s="340" t="s">
        <v>58</v>
      </c>
      <c r="J166" s="297" t="s">
        <v>1252</v>
      </c>
      <c r="K166" s="274"/>
    </row>
    <row r="167" s="1" customFormat="1" ht="17.25" customHeight="1">
      <c r="B167" s="275"/>
      <c r="C167" s="299" t="s">
        <v>1253</v>
      </c>
      <c r="D167" s="299"/>
      <c r="E167" s="299"/>
      <c r="F167" s="300" t="s">
        <v>1254</v>
      </c>
      <c r="G167" s="341"/>
      <c r="H167" s="342"/>
      <c r="I167" s="342"/>
      <c r="J167" s="299" t="s">
        <v>1255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1259</v>
      </c>
      <c r="D169" s="282"/>
      <c r="E169" s="282"/>
      <c r="F169" s="305" t="s">
        <v>1256</v>
      </c>
      <c r="G169" s="282"/>
      <c r="H169" s="282" t="s">
        <v>1296</v>
      </c>
      <c r="I169" s="282" t="s">
        <v>1258</v>
      </c>
      <c r="J169" s="282">
        <v>120</v>
      </c>
      <c r="K169" s="330"/>
    </row>
    <row r="170" s="1" customFormat="1" ht="15" customHeight="1">
      <c r="B170" s="307"/>
      <c r="C170" s="282" t="s">
        <v>1305</v>
      </c>
      <c r="D170" s="282"/>
      <c r="E170" s="282"/>
      <c r="F170" s="305" t="s">
        <v>1256</v>
      </c>
      <c r="G170" s="282"/>
      <c r="H170" s="282" t="s">
        <v>1306</v>
      </c>
      <c r="I170" s="282" t="s">
        <v>1258</v>
      </c>
      <c r="J170" s="282" t="s">
        <v>1307</v>
      </c>
      <c r="K170" s="330"/>
    </row>
    <row r="171" s="1" customFormat="1" ht="15" customHeight="1">
      <c r="B171" s="307"/>
      <c r="C171" s="282" t="s">
        <v>86</v>
      </c>
      <c r="D171" s="282"/>
      <c r="E171" s="282"/>
      <c r="F171" s="305" t="s">
        <v>1256</v>
      </c>
      <c r="G171" s="282"/>
      <c r="H171" s="282" t="s">
        <v>1323</v>
      </c>
      <c r="I171" s="282" t="s">
        <v>1258</v>
      </c>
      <c r="J171" s="282" t="s">
        <v>1307</v>
      </c>
      <c r="K171" s="330"/>
    </row>
    <row r="172" s="1" customFormat="1" ht="15" customHeight="1">
      <c r="B172" s="307"/>
      <c r="C172" s="282" t="s">
        <v>1261</v>
      </c>
      <c r="D172" s="282"/>
      <c r="E172" s="282"/>
      <c r="F172" s="305" t="s">
        <v>1262</v>
      </c>
      <c r="G172" s="282"/>
      <c r="H172" s="282" t="s">
        <v>1323</v>
      </c>
      <c r="I172" s="282" t="s">
        <v>1258</v>
      </c>
      <c r="J172" s="282">
        <v>50</v>
      </c>
      <c r="K172" s="330"/>
    </row>
    <row r="173" s="1" customFormat="1" ht="15" customHeight="1">
      <c r="B173" s="307"/>
      <c r="C173" s="282" t="s">
        <v>1264</v>
      </c>
      <c r="D173" s="282"/>
      <c r="E173" s="282"/>
      <c r="F173" s="305" t="s">
        <v>1256</v>
      </c>
      <c r="G173" s="282"/>
      <c r="H173" s="282" t="s">
        <v>1323</v>
      </c>
      <c r="I173" s="282" t="s">
        <v>1266</v>
      </c>
      <c r="J173" s="282"/>
      <c r="K173" s="330"/>
    </row>
    <row r="174" s="1" customFormat="1" ht="15" customHeight="1">
      <c r="B174" s="307"/>
      <c r="C174" s="282" t="s">
        <v>1275</v>
      </c>
      <c r="D174" s="282"/>
      <c r="E174" s="282"/>
      <c r="F174" s="305" t="s">
        <v>1262</v>
      </c>
      <c r="G174" s="282"/>
      <c r="H174" s="282" t="s">
        <v>1323</v>
      </c>
      <c r="I174" s="282" t="s">
        <v>1258</v>
      </c>
      <c r="J174" s="282">
        <v>50</v>
      </c>
      <c r="K174" s="330"/>
    </row>
    <row r="175" s="1" customFormat="1" ht="15" customHeight="1">
      <c r="B175" s="307"/>
      <c r="C175" s="282" t="s">
        <v>1283</v>
      </c>
      <c r="D175" s="282"/>
      <c r="E175" s="282"/>
      <c r="F175" s="305" t="s">
        <v>1262</v>
      </c>
      <c r="G175" s="282"/>
      <c r="H175" s="282" t="s">
        <v>1323</v>
      </c>
      <c r="I175" s="282" t="s">
        <v>1258</v>
      </c>
      <c r="J175" s="282">
        <v>50</v>
      </c>
      <c r="K175" s="330"/>
    </row>
    <row r="176" s="1" customFormat="1" ht="15" customHeight="1">
      <c r="B176" s="307"/>
      <c r="C176" s="282" t="s">
        <v>1281</v>
      </c>
      <c r="D176" s="282"/>
      <c r="E176" s="282"/>
      <c r="F176" s="305" t="s">
        <v>1262</v>
      </c>
      <c r="G176" s="282"/>
      <c r="H176" s="282" t="s">
        <v>1323</v>
      </c>
      <c r="I176" s="282" t="s">
        <v>1258</v>
      </c>
      <c r="J176" s="282">
        <v>50</v>
      </c>
      <c r="K176" s="330"/>
    </row>
    <row r="177" s="1" customFormat="1" ht="15" customHeight="1">
      <c r="B177" s="307"/>
      <c r="C177" s="282" t="s">
        <v>131</v>
      </c>
      <c r="D177" s="282"/>
      <c r="E177" s="282"/>
      <c r="F177" s="305" t="s">
        <v>1256</v>
      </c>
      <c r="G177" s="282"/>
      <c r="H177" s="282" t="s">
        <v>1324</v>
      </c>
      <c r="I177" s="282" t="s">
        <v>1325</v>
      </c>
      <c r="J177" s="282"/>
      <c r="K177" s="330"/>
    </row>
    <row r="178" s="1" customFormat="1" ht="15" customHeight="1">
      <c r="B178" s="307"/>
      <c r="C178" s="282" t="s">
        <v>58</v>
      </c>
      <c r="D178" s="282"/>
      <c r="E178" s="282"/>
      <c r="F178" s="305" t="s">
        <v>1256</v>
      </c>
      <c r="G178" s="282"/>
      <c r="H178" s="282" t="s">
        <v>1326</v>
      </c>
      <c r="I178" s="282" t="s">
        <v>1327</v>
      </c>
      <c r="J178" s="282">
        <v>1</v>
      </c>
      <c r="K178" s="330"/>
    </row>
    <row r="179" s="1" customFormat="1" ht="15" customHeight="1">
      <c r="B179" s="307"/>
      <c r="C179" s="282" t="s">
        <v>54</v>
      </c>
      <c r="D179" s="282"/>
      <c r="E179" s="282"/>
      <c r="F179" s="305" t="s">
        <v>1256</v>
      </c>
      <c r="G179" s="282"/>
      <c r="H179" s="282" t="s">
        <v>1328</v>
      </c>
      <c r="I179" s="282" t="s">
        <v>1258</v>
      </c>
      <c r="J179" s="282">
        <v>20</v>
      </c>
      <c r="K179" s="330"/>
    </row>
    <row r="180" s="1" customFormat="1" ht="15" customHeight="1">
      <c r="B180" s="307"/>
      <c r="C180" s="282" t="s">
        <v>55</v>
      </c>
      <c r="D180" s="282"/>
      <c r="E180" s="282"/>
      <c r="F180" s="305" t="s">
        <v>1256</v>
      </c>
      <c r="G180" s="282"/>
      <c r="H180" s="282" t="s">
        <v>1329</v>
      </c>
      <c r="I180" s="282" t="s">
        <v>1258</v>
      </c>
      <c r="J180" s="282">
        <v>255</v>
      </c>
      <c r="K180" s="330"/>
    </row>
    <row r="181" s="1" customFormat="1" ht="15" customHeight="1">
      <c r="B181" s="307"/>
      <c r="C181" s="282" t="s">
        <v>132</v>
      </c>
      <c r="D181" s="282"/>
      <c r="E181" s="282"/>
      <c r="F181" s="305" t="s">
        <v>1256</v>
      </c>
      <c r="G181" s="282"/>
      <c r="H181" s="282" t="s">
        <v>1220</v>
      </c>
      <c r="I181" s="282" t="s">
        <v>1258</v>
      </c>
      <c r="J181" s="282">
        <v>10</v>
      </c>
      <c r="K181" s="330"/>
    </row>
    <row r="182" s="1" customFormat="1" ht="15" customHeight="1">
      <c r="B182" s="307"/>
      <c r="C182" s="282" t="s">
        <v>133</v>
      </c>
      <c r="D182" s="282"/>
      <c r="E182" s="282"/>
      <c r="F182" s="305" t="s">
        <v>1256</v>
      </c>
      <c r="G182" s="282"/>
      <c r="H182" s="282" t="s">
        <v>1330</v>
      </c>
      <c r="I182" s="282" t="s">
        <v>1291</v>
      </c>
      <c r="J182" s="282"/>
      <c r="K182" s="330"/>
    </row>
    <row r="183" s="1" customFormat="1" ht="15" customHeight="1">
      <c r="B183" s="307"/>
      <c r="C183" s="282" t="s">
        <v>1331</v>
      </c>
      <c r="D183" s="282"/>
      <c r="E183" s="282"/>
      <c r="F183" s="305" t="s">
        <v>1256</v>
      </c>
      <c r="G183" s="282"/>
      <c r="H183" s="282" t="s">
        <v>1332</v>
      </c>
      <c r="I183" s="282" t="s">
        <v>1291</v>
      </c>
      <c r="J183" s="282"/>
      <c r="K183" s="330"/>
    </row>
    <row r="184" s="1" customFormat="1" ht="15" customHeight="1">
      <c r="B184" s="307"/>
      <c r="C184" s="282" t="s">
        <v>1320</v>
      </c>
      <c r="D184" s="282"/>
      <c r="E184" s="282"/>
      <c r="F184" s="305" t="s">
        <v>1256</v>
      </c>
      <c r="G184" s="282"/>
      <c r="H184" s="282" t="s">
        <v>1333</v>
      </c>
      <c r="I184" s="282" t="s">
        <v>1291</v>
      </c>
      <c r="J184" s="282"/>
      <c r="K184" s="330"/>
    </row>
    <row r="185" s="1" customFormat="1" ht="15" customHeight="1">
      <c r="B185" s="307"/>
      <c r="C185" s="282" t="s">
        <v>135</v>
      </c>
      <c r="D185" s="282"/>
      <c r="E185" s="282"/>
      <c r="F185" s="305" t="s">
        <v>1262</v>
      </c>
      <c r="G185" s="282"/>
      <c r="H185" s="282" t="s">
        <v>1334</v>
      </c>
      <c r="I185" s="282" t="s">
        <v>1258</v>
      </c>
      <c r="J185" s="282">
        <v>50</v>
      </c>
      <c r="K185" s="330"/>
    </row>
    <row r="186" s="1" customFormat="1" ht="15" customHeight="1">
      <c r="B186" s="307"/>
      <c r="C186" s="282" t="s">
        <v>1335</v>
      </c>
      <c r="D186" s="282"/>
      <c r="E186" s="282"/>
      <c r="F186" s="305" t="s">
        <v>1262</v>
      </c>
      <c r="G186" s="282"/>
      <c r="H186" s="282" t="s">
        <v>1336</v>
      </c>
      <c r="I186" s="282" t="s">
        <v>1337</v>
      </c>
      <c r="J186" s="282"/>
      <c r="K186" s="330"/>
    </row>
    <row r="187" s="1" customFormat="1" ht="15" customHeight="1">
      <c r="B187" s="307"/>
      <c r="C187" s="282" t="s">
        <v>1338</v>
      </c>
      <c r="D187" s="282"/>
      <c r="E187" s="282"/>
      <c r="F187" s="305" t="s">
        <v>1262</v>
      </c>
      <c r="G187" s="282"/>
      <c r="H187" s="282" t="s">
        <v>1339</v>
      </c>
      <c r="I187" s="282" t="s">
        <v>1337</v>
      </c>
      <c r="J187" s="282"/>
      <c r="K187" s="330"/>
    </row>
    <row r="188" s="1" customFormat="1" ht="15" customHeight="1">
      <c r="B188" s="307"/>
      <c r="C188" s="282" t="s">
        <v>1340</v>
      </c>
      <c r="D188" s="282"/>
      <c r="E188" s="282"/>
      <c r="F188" s="305" t="s">
        <v>1262</v>
      </c>
      <c r="G188" s="282"/>
      <c r="H188" s="282" t="s">
        <v>1341</v>
      </c>
      <c r="I188" s="282" t="s">
        <v>1337</v>
      </c>
      <c r="J188" s="282"/>
      <c r="K188" s="330"/>
    </row>
    <row r="189" s="1" customFormat="1" ht="15" customHeight="1">
      <c r="B189" s="307"/>
      <c r="C189" s="343" t="s">
        <v>1342</v>
      </c>
      <c r="D189" s="282"/>
      <c r="E189" s="282"/>
      <c r="F189" s="305" t="s">
        <v>1262</v>
      </c>
      <c r="G189" s="282"/>
      <c r="H189" s="282" t="s">
        <v>1343</v>
      </c>
      <c r="I189" s="282" t="s">
        <v>1344</v>
      </c>
      <c r="J189" s="344" t="s">
        <v>1345</v>
      </c>
      <c r="K189" s="330"/>
    </row>
    <row r="190" s="17" customFormat="1" ht="15" customHeight="1">
      <c r="B190" s="345"/>
      <c r="C190" s="346" t="s">
        <v>1346</v>
      </c>
      <c r="D190" s="347"/>
      <c r="E190" s="347"/>
      <c r="F190" s="348" t="s">
        <v>1262</v>
      </c>
      <c r="G190" s="347"/>
      <c r="H190" s="347" t="s">
        <v>1347</v>
      </c>
      <c r="I190" s="347" t="s">
        <v>1344</v>
      </c>
      <c r="J190" s="349" t="s">
        <v>1345</v>
      </c>
      <c r="K190" s="350"/>
    </row>
    <row r="191" s="1" customFormat="1" ht="15" customHeight="1">
      <c r="B191" s="307"/>
      <c r="C191" s="343" t="s">
        <v>43</v>
      </c>
      <c r="D191" s="282"/>
      <c r="E191" s="282"/>
      <c r="F191" s="305" t="s">
        <v>1256</v>
      </c>
      <c r="G191" s="282"/>
      <c r="H191" s="279" t="s">
        <v>1348</v>
      </c>
      <c r="I191" s="282" t="s">
        <v>1349</v>
      </c>
      <c r="J191" s="282"/>
      <c r="K191" s="330"/>
    </row>
    <row r="192" s="1" customFormat="1" ht="15" customHeight="1">
      <c r="B192" s="307"/>
      <c r="C192" s="343" t="s">
        <v>1350</v>
      </c>
      <c r="D192" s="282"/>
      <c r="E192" s="282"/>
      <c r="F192" s="305" t="s">
        <v>1256</v>
      </c>
      <c r="G192" s="282"/>
      <c r="H192" s="282" t="s">
        <v>1351</v>
      </c>
      <c r="I192" s="282" t="s">
        <v>1291</v>
      </c>
      <c r="J192" s="282"/>
      <c r="K192" s="330"/>
    </row>
    <row r="193" s="1" customFormat="1" ht="15" customHeight="1">
      <c r="B193" s="307"/>
      <c r="C193" s="343" t="s">
        <v>1352</v>
      </c>
      <c r="D193" s="282"/>
      <c r="E193" s="282"/>
      <c r="F193" s="305" t="s">
        <v>1256</v>
      </c>
      <c r="G193" s="282"/>
      <c r="H193" s="282" t="s">
        <v>1353</v>
      </c>
      <c r="I193" s="282" t="s">
        <v>1291</v>
      </c>
      <c r="J193" s="282"/>
      <c r="K193" s="330"/>
    </row>
    <row r="194" s="1" customFormat="1" ht="15" customHeight="1">
      <c r="B194" s="307"/>
      <c r="C194" s="343" t="s">
        <v>1354</v>
      </c>
      <c r="D194" s="282"/>
      <c r="E194" s="282"/>
      <c r="F194" s="305" t="s">
        <v>1262</v>
      </c>
      <c r="G194" s="282"/>
      <c r="H194" s="282" t="s">
        <v>1355</v>
      </c>
      <c r="I194" s="282" t="s">
        <v>1291</v>
      </c>
      <c r="J194" s="282"/>
      <c r="K194" s="330"/>
    </row>
    <row r="195" s="1" customFormat="1" ht="15" customHeight="1">
      <c r="B195" s="336"/>
      <c r="C195" s="351"/>
      <c r="D195" s="316"/>
      <c r="E195" s="316"/>
      <c r="F195" s="316"/>
      <c r="G195" s="316"/>
      <c r="H195" s="316"/>
      <c r="I195" s="316"/>
      <c r="J195" s="316"/>
      <c r="K195" s="337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318"/>
      <c r="C197" s="328"/>
      <c r="D197" s="328"/>
      <c r="E197" s="328"/>
      <c r="F197" s="338"/>
      <c r="G197" s="328"/>
      <c r="H197" s="328"/>
      <c r="I197" s="328"/>
      <c r="J197" s="328"/>
      <c r="K197" s="318"/>
    </row>
    <row r="198" s="1" customFormat="1" ht="18.75" customHeight="1">
      <c r="B198" s="290"/>
      <c r="C198" s="290"/>
      <c r="D198" s="290"/>
      <c r="E198" s="290"/>
      <c r="F198" s="290"/>
      <c r="G198" s="290"/>
      <c r="H198" s="290"/>
      <c r="I198" s="290"/>
      <c r="J198" s="290"/>
      <c r="K198" s="290"/>
    </row>
    <row r="199" s="1" customFormat="1" ht="13.5">
      <c r="B199" s="269"/>
      <c r="C199" s="270"/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1">
      <c r="B200" s="272"/>
      <c r="C200" s="273" t="s">
        <v>1356</v>
      </c>
      <c r="D200" s="273"/>
      <c r="E200" s="273"/>
      <c r="F200" s="273"/>
      <c r="G200" s="273"/>
      <c r="H200" s="273"/>
      <c r="I200" s="273"/>
      <c r="J200" s="273"/>
      <c r="K200" s="274"/>
    </row>
    <row r="201" s="1" customFormat="1" ht="25.5" customHeight="1">
      <c r="B201" s="272"/>
      <c r="C201" s="352" t="s">
        <v>1357</v>
      </c>
      <c r="D201" s="352"/>
      <c r="E201" s="352"/>
      <c r="F201" s="352" t="s">
        <v>1358</v>
      </c>
      <c r="G201" s="353"/>
      <c r="H201" s="352" t="s">
        <v>1359</v>
      </c>
      <c r="I201" s="352"/>
      <c r="J201" s="352"/>
      <c r="K201" s="274"/>
    </row>
    <row r="202" s="1" customFormat="1" ht="5.25" customHeight="1">
      <c r="B202" s="307"/>
      <c r="C202" s="302"/>
      <c r="D202" s="302"/>
      <c r="E202" s="302"/>
      <c r="F202" s="302"/>
      <c r="G202" s="328"/>
      <c r="H202" s="302"/>
      <c r="I202" s="302"/>
      <c r="J202" s="302"/>
      <c r="K202" s="330"/>
    </row>
    <row r="203" s="1" customFormat="1" ht="15" customHeight="1">
      <c r="B203" s="307"/>
      <c r="C203" s="282" t="s">
        <v>1349</v>
      </c>
      <c r="D203" s="282"/>
      <c r="E203" s="282"/>
      <c r="F203" s="305" t="s">
        <v>44</v>
      </c>
      <c r="G203" s="282"/>
      <c r="H203" s="282" t="s">
        <v>1360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45</v>
      </c>
      <c r="G204" s="282"/>
      <c r="H204" s="282" t="s">
        <v>1361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48</v>
      </c>
      <c r="G205" s="282"/>
      <c r="H205" s="282" t="s">
        <v>1362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46</v>
      </c>
      <c r="G206" s="282"/>
      <c r="H206" s="282" t="s">
        <v>1363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 t="s">
        <v>47</v>
      </c>
      <c r="G207" s="282"/>
      <c r="H207" s="282" t="s">
        <v>1364</v>
      </c>
      <c r="I207" s="282"/>
      <c r="J207" s="282"/>
      <c r="K207" s="330"/>
    </row>
    <row r="208" s="1" customFormat="1" ht="15" customHeight="1">
      <c r="B208" s="307"/>
      <c r="C208" s="282"/>
      <c r="D208" s="282"/>
      <c r="E208" s="282"/>
      <c r="F208" s="305"/>
      <c r="G208" s="282"/>
      <c r="H208" s="282"/>
      <c r="I208" s="282"/>
      <c r="J208" s="282"/>
      <c r="K208" s="330"/>
    </row>
    <row r="209" s="1" customFormat="1" ht="15" customHeight="1">
      <c r="B209" s="307"/>
      <c r="C209" s="282" t="s">
        <v>1303</v>
      </c>
      <c r="D209" s="282"/>
      <c r="E209" s="282"/>
      <c r="F209" s="305" t="s">
        <v>79</v>
      </c>
      <c r="G209" s="282"/>
      <c r="H209" s="282" t="s">
        <v>1365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1200</v>
      </c>
      <c r="G210" s="282"/>
      <c r="H210" s="282" t="s">
        <v>1201</v>
      </c>
      <c r="I210" s="282"/>
      <c r="J210" s="282"/>
      <c r="K210" s="330"/>
    </row>
    <row r="211" s="1" customFormat="1" ht="15" customHeight="1">
      <c r="B211" s="307"/>
      <c r="C211" s="282"/>
      <c r="D211" s="282"/>
      <c r="E211" s="282"/>
      <c r="F211" s="305" t="s">
        <v>1198</v>
      </c>
      <c r="G211" s="282"/>
      <c r="H211" s="282" t="s">
        <v>1366</v>
      </c>
      <c r="I211" s="282"/>
      <c r="J211" s="282"/>
      <c r="K211" s="330"/>
    </row>
    <row r="212" s="1" customFormat="1" ht="15" customHeight="1">
      <c r="B212" s="354"/>
      <c r="C212" s="282"/>
      <c r="D212" s="282"/>
      <c r="E212" s="282"/>
      <c r="F212" s="305" t="s">
        <v>1202</v>
      </c>
      <c r="G212" s="343"/>
      <c r="H212" s="334" t="s">
        <v>1203</v>
      </c>
      <c r="I212" s="334"/>
      <c r="J212" s="334"/>
      <c r="K212" s="355"/>
    </row>
    <row r="213" s="1" customFormat="1" ht="15" customHeight="1">
      <c r="B213" s="354"/>
      <c r="C213" s="282"/>
      <c r="D213" s="282"/>
      <c r="E213" s="282"/>
      <c r="F213" s="305" t="s">
        <v>109</v>
      </c>
      <c r="G213" s="343"/>
      <c r="H213" s="334" t="s">
        <v>1367</v>
      </c>
      <c r="I213" s="334"/>
      <c r="J213" s="334"/>
      <c r="K213" s="355"/>
    </row>
    <row r="214" s="1" customFormat="1" ht="15" customHeight="1">
      <c r="B214" s="354"/>
      <c r="C214" s="282"/>
      <c r="D214" s="282"/>
      <c r="E214" s="282"/>
      <c r="F214" s="305"/>
      <c r="G214" s="343"/>
      <c r="H214" s="334"/>
      <c r="I214" s="334"/>
      <c r="J214" s="334"/>
      <c r="K214" s="355"/>
    </row>
    <row r="215" s="1" customFormat="1" ht="15" customHeight="1">
      <c r="B215" s="354"/>
      <c r="C215" s="282" t="s">
        <v>1327</v>
      </c>
      <c r="D215" s="282"/>
      <c r="E215" s="282"/>
      <c r="F215" s="305">
        <v>1</v>
      </c>
      <c r="G215" s="343"/>
      <c r="H215" s="334" t="s">
        <v>1368</v>
      </c>
      <c r="I215" s="334"/>
      <c r="J215" s="334"/>
      <c r="K215" s="355"/>
    </row>
    <row r="216" s="1" customFormat="1" ht="15" customHeight="1">
      <c r="B216" s="354"/>
      <c r="C216" s="282"/>
      <c r="D216" s="282"/>
      <c r="E216" s="282"/>
      <c r="F216" s="305">
        <v>2</v>
      </c>
      <c r="G216" s="343"/>
      <c r="H216" s="334" t="s">
        <v>1369</v>
      </c>
      <c r="I216" s="334"/>
      <c r="J216" s="334"/>
      <c r="K216" s="355"/>
    </row>
    <row r="217" s="1" customFormat="1" ht="15" customHeight="1">
      <c r="B217" s="354"/>
      <c r="C217" s="282"/>
      <c r="D217" s="282"/>
      <c r="E217" s="282"/>
      <c r="F217" s="305">
        <v>3</v>
      </c>
      <c r="G217" s="343"/>
      <c r="H217" s="334" t="s">
        <v>1370</v>
      </c>
      <c r="I217" s="334"/>
      <c r="J217" s="334"/>
      <c r="K217" s="355"/>
    </row>
    <row r="218" s="1" customFormat="1" ht="15" customHeight="1">
      <c r="B218" s="354"/>
      <c r="C218" s="282"/>
      <c r="D218" s="282"/>
      <c r="E218" s="282"/>
      <c r="F218" s="305">
        <v>4</v>
      </c>
      <c r="G218" s="343"/>
      <c r="H218" s="334" t="s">
        <v>1371</v>
      </c>
      <c r="I218" s="334"/>
      <c r="J218" s="334"/>
      <c r="K218" s="355"/>
    </row>
    <row r="219" s="1" customFormat="1" ht="12.75" customHeight="1">
      <c r="B219" s="356"/>
      <c r="C219" s="357"/>
      <c r="D219" s="357"/>
      <c r="E219" s="357"/>
      <c r="F219" s="357"/>
      <c r="G219" s="357"/>
      <c r="H219" s="357"/>
      <c r="I219" s="357"/>
      <c r="J219" s="357"/>
      <c r="K219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2"/>
      <c r="AT3" s="19" t="s">
        <v>82</v>
      </c>
    </row>
    <row r="4" s="1" customFormat="1" ht="24.96" customHeight="1">
      <c r="B4" s="22"/>
      <c r="D4" s="135" t="s">
        <v>112</v>
      </c>
      <c r="L4" s="22"/>
      <c r="M4" s="13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7" t="s">
        <v>14</v>
      </c>
      <c r="L6" s="22"/>
    </row>
    <row r="7" s="1" customFormat="1" ht="16.5" customHeight="1">
      <c r="B7" s="22"/>
      <c r="E7" s="138" t="str">
        <f>'Rekapitulace stavby'!K6</f>
        <v>P + R Voroněž_aktualizace</v>
      </c>
      <c r="F7" s="137"/>
      <c r="G7" s="137"/>
      <c r="H7" s="137"/>
      <c r="L7" s="22"/>
    </row>
    <row r="8" s="1" customFormat="1" ht="12" customHeight="1">
      <c r="B8" s="22"/>
      <c r="D8" s="137" t="s">
        <v>113</v>
      </c>
      <c r="L8" s="22"/>
    </row>
    <row r="9" s="2" customFormat="1" ht="16.5" customHeight="1">
      <c r="A9" s="34"/>
      <c r="B9" s="40"/>
      <c r="C9" s="34"/>
      <c r="D9" s="34"/>
      <c r="E9" s="138" t="s">
        <v>114</v>
      </c>
      <c r="F9" s="34"/>
      <c r="G9" s="34"/>
      <c r="H9" s="34"/>
      <c r="I9" s="34"/>
      <c r="J9" s="34"/>
      <c r="K9" s="34"/>
      <c r="L9" s="13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7" t="s">
        <v>115</v>
      </c>
      <c r="E10" s="34"/>
      <c r="F10" s="34"/>
      <c r="G10" s="34"/>
      <c r="H10" s="34"/>
      <c r="I10" s="34"/>
      <c r="J10" s="34"/>
      <c r="K10" s="34"/>
      <c r="L10" s="13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0" t="s">
        <v>116</v>
      </c>
      <c r="F11" s="34"/>
      <c r="G11" s="34"/>
      <c r="H11" s="34"/>
      <c r="I11" s="34"/>
      <c r="J11" s="34"/>
      <c r="K11" s="34"/>
      <c r="L11" s="13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3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7" t="s">
        <v>16</v>
      </c>
      <c r="E13" s="34"/>
      <c r="F13" s="128" t="s">
        <v>17</v>
      </c>
      <c r="G13" s="34"/>
      <c r="H13" s="34"/>
      <c r="I13" s="137" t="s">
        <v>18</v>
      </c>
      <c r="J13" s="128" t="s">
        <v>17</v>
      </c>
      <c r="K13" s="34"/>
      <c r="L13" s="13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19</v>
      </c>
      <c r="E14" s="34"/>
      <c r="F14" s="128" t="s">
        <v>20</v>
      </c>
      <c r="G14" s="34"/>
      <c r="H14" s="34"/>
      <c r="I14" s="137" t="s">
        <v>21</v>
      </c>
      <c r="J14" s="141" t="str">
        <f>'Rekapitulace stavby'!AN8</f>
        <v>1. 10. 2025</v>
      </c>
      <c r="K14" s="34"/>
      <c r="L14" s="13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3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7" t="s">
        <v>23</v>
      </c>
      <c r="E16" s="34"/>
      <c r="F16" s="34"/>
      <c r="G16" s="34"/>
      <c r="H16" s="34"/>
      <c r="I16" s="137" t="s">
        <v>24</v>
      </c>
      <c r="J16" s="128" t="s">
        <v>25</v>
      </c>
      <c r="K16" s="34"/>
      <c r="L16" s="13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8" t="s">
        <v>26</v>
      </c>
      <c r="F17" s="34"/>
      <c r="G17" s="34"/>
      <c r="H17" s="34"/>
      <c r="I17" s="137" t="s">
        <v>27</v>
      </c>
      <c r="J17" s="128" t="s">
        <v>28</v>
      </c>
      <c r="K17" s="34"/>
      <c r="L17" s="13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3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7" t="s">
        <v>29</v>
      </c>
      <c r="E19" s="34"/>
      <c r="F19" s="34"/>
      <c r="G19" s="34"/>
      <c r="H19" s="34"/>
      <c r="I19" s="137" t="s">
        <v>24</v>
      </c>
      <c r="J19" s="128" t="str">
        <f>'Rekapitulace stavby'!AN13</f>
        <v/>
      </c>
      <c r="K19" s="34"/>
      <c r="L19" s="13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128" t="str">
        <f>'Rekapitulace stavby'!E14</f>
        <v xml:space="preserve"> </v>
      </c>
      <c r="F20" s="128"/>
      <c r="G20" s="128"/>
      <c r="H20" s="128"/>
      <c r="I20" s="137" t="s">
        <v>27</v>
      </c>
      <c r="J20" s="128" t="str">
        <f>'Rekapitulace stavby'!AN14</f>
        <v/>
      </c>
      <c r="K20" s="34"/>
      <c r="L20" s="13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3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7" t="s">
        <v>31</v>
      </c>
      <c r="E22" s="34"/>
      <c r="F22" s="34"/>
      <c r="G22" s="34"/>
      <c r="H22" s="34"/>
      <c r="I22" s="137" t="s">
        <v>24</v>
      </c>
      <c r="J22" s="128" t="s">
        <v>32</v>
      </c>
      <c r="K22" s="34"/>
      <c r="L22" s="13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8" t="s">
        <v>33</v>
      </c>
      <c r="F23" s="34"/>
      <c r="G23" s="34"/>
      <c r="H23" s="34"/>
      <c r="I23" s="137" t="s">
        <v>27</v>
      </c>
      <c r="J23" s="128" t="s">
        <v>34</v>
      </c>
      <c r="K23" s="34"/>
      <c r="L23" s="13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3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7" t="s">
        <v>36</v>
      </c>
      <c r="E25" s="34"/>
      <c r="F25" s="34"/>
      <c r="G25" s="34"/>
      <c r="H25" s="34"/>
      <c r="I25" s="137" t="s">
        <v>24</v>
      </c>
      <c r="J25" s="128" t="s">
        <v>32</v>
      </c>
      <c r="K25" s="34"/>
      <c r="L25" s="13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8" t="s">
        <v>33</v>
      </c>
      <c r="F26" s="34"/>
      <c r="G26" s="34"/>
      <c r="H26" s="34"/>
      <c r="I26" s="137" t="s">
        <v>27</v>
      </c>
      <c r="J26" s="128" t="s">
        <v>34</v>
      </c>
      <c r="K26" s="34"/>
      <c r="L26" s="13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3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7" t="s">
        <v>37</v>
      </c>
      <c r="E28" s="34"/>
      <c r="F28" s="34"/>
      <c r="G28" s="34"/>
      <c r="H28" s="34"/>
      <c r="I28" s="34"/>
      <c r="J28" s="34"/>
      <c r="K28" s="34"/>
      <c r="L28" s="13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3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6"/>
      <c r="J31" s="146"/>
      <c r="K31" s="146"/>
      <c r="L31" s="13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7" t="s">
        <v>39</v>
      </c>
      <c r="E32" s="34"/>
      <c r="F32" s="34"/>
      <c r="G32" s="34"/>
      <c r="H32" s="34"/>
      <c r="I32" s="34"/>
      <c r="J32" s="148">
        <f>ROUND(J94, 2)</f>
        <v>1940763.0700000001</v>
      </c>
      <c r="K32" s="34"/>
      <c r="L32" s="13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3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49" t="s">
        <v>41</v>
      </c>
      <c r="G34" s="34"/>
      <c r="H34" s="34"/>
      <c r="I34" s="149" t="s">
        <v>40</v>
      </c>
      <c r="J34" s="149" t="s">
        <v>42</v>
      </c>
      <c r="K34" s="34"/>
      <c r="L34" s="13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0" t="s">
        <v>43</v>
      </c>
      <c r="E35" s="137" t="s">
        <v>44</v>
      </c>
      <c r="F35" s="151">
        <f>ROUND((SUM(BE94:BE435)),  2)</f>
        <v>1940763.0700000001</v>
      </c>
      <c r="G35" s="34"/>
      <c r="H35" s="34"/>
      <c r="I35" s="152">
        <v>0.20999999999999999</v>
      </c>
      <c r="J35" s="151">
        <f>ROUND(((SUM(BE94:BE435))*I35),  2)</f>
        <v>407560.23999999999</v>
      </c>
      <c r="K35" s="34"/>
      <c r="L35" s="13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45</v>
      </c>
      <c r="F36" s="151">
        <f>ROUND((SUM(BF94:BF435)),  2)</f>
        <v>0</v>
      </c>
      <c r="G36" s="34"/>
      <c r="H36" s="34"/>
      <c r="I36" s="152">
        <v>0.12</v>
      </c>
      <c r="J36" s="151">
        <f>ROUND(((SUM(BF94:BF435))*I36),  2)</f>
        <v>0</v>
      </c>
      <c r="K36" s="34"/>
      <c r="L36" s="13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46</v>
      </c>
      <c r="F37" s="151">
        <f>ROUND((SUM(BG94:BG435)),  2)</f>
        <v>0</v>
      </c>
      <c r="G37" s="34"/>
      <c r="H37" s="34"/>
      <c r="I37" s="152">
        <v>0.20999999999999999</v>
      </c>
      <c r="J37" s="151">
        <f>0</f>
        <v>0</v>
      </c>
      <c r="K37" s="34"/>
      <c r="L37" s="13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47</v>
      </c>
      <c r="F38" s="151">
        <f>ROUND((SUM(BH94:BH435)),  2)</f>
        <v>0</v>
      </c>
      <c r="G38" s="34"/>
      <c r="H38" s="34"/>
      <c r="I38" s="152">
        <v>0.12</v>
      </c>
      <c r="J38" s="151">
        <f>0</f>
        <v>0</v>
      </c>
      <c r="K38" s="34"/>
      <c r="L38" s="13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48</v>
      </c>
      <c r="F39" s="151">
        <f>ROUND((SUM(BI94:BI435)),  2)</f>
        <v>0</v>
      </c>
      <c r="G39" s="34"/>
      <c r="H39" s="34"/>
      <c r="I39" s="152">
        <v>0</v>
      </c>
      <c r="J39" s="151">
        <f>0</f>
        <v>0</v>
      </c>
      <c r="K39" s="34"/>
      <c r="L39" s="13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3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8">
        <f>SUM(J32:J39)</f>
        <v>2348323.3100000001</v>
      </c>
      <c r="K41" s="159"/>
      <c r="L41" s="13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="2" customFormat="1" ht="6.96" customHeight="1">
      <c r="A46" s="34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24.96" customHeight="1">
      <c r="A47" s="34"/>
      <c r="B47" s="35"/>
      <c r="C47" s="25" t="s">
        <v>117</v>
      </c>
      <c r="D47" s="36"/>
      <c r="E47" s="36"/>
      <c r="F47" s="36"/>
      <c r="G47" s="36"/>
      <c r="H47" s="36"/>
      <c r="I47" s="36"/>
      <c r="J47" s="36"/>
      <c r="K47" s="36"/>
      <c r="L47" s="13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3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14</v>
      </c>
      <c r="D49" s="36"/>
      <c r="E49" s="36"/>
      <c r="F49" s="36"/>
      <c r="G49" s="36"/>
      <c r="H49" s="36"/>
      <c r="I49" s="36"/>
      <c r="J49" s="36"/>
      <c r="K49" s="36"/>
      <c r="L49" s="13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164" t="str">
        <f>E7</f>
        <v>P + R Voroněž_aktualizace</v>
      </c>
      <c r="F50" s="31"/>
      <c r="G50" s="31"/>
      <c r="H50" s="31"/>
      <c r="I50" s="36"/>
      <c r="J50" s="36"/>
      <c r="K50" s="36"/>
      <c r="L50" s="13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34"/>
      <c r="B52" s="35"/>
      <c r="C52" s="36"/>
      <c r="D52" s="36"/>
      <c r="E52" s="164" t="s">
        <v>114</v>
      </c>
      <c r="F52" s="36"/>
      <c r="G52" s="36"/>
      <c r="H52" s="36"/>
      <c r="I52" s="36"/>
      <c r="J52" s="36"/>
      <c r="K52" s="36"/>
      <c r="L52" s="13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12" customHeight="1">
      <c r="A53" s="34"/>
      <c r="B53" s="35"/>
      <c r="C53" s="31" t="s">
        <v>115</v>
      </c>
      <c r="D53" s="36"/>
      <c r="E53" s="36"/>
      <c r="F53" s="36"/>
      <c r="G53" s="36"/>
      <c r="H53" s="36"/>
      <c r="I53" s="36"/>
      <c r="J53" s="36"/>
      <c r="K53" s="36"/>
      <c r="L53" s="13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6.5" customHeight="1">
      <c r="A54" s="34"/>
      <c r="B54" s="35"/>
      <c r="C54" s="36"/>
      <c r="D54" s="36"/>
      <c r="E54" s="64" t="str">
        <f>E11</f>
        <v>SO 411.1 - Výkopové práce</v>
      </c>
      <c r="F54" s="36"/>
      <c r="G54" s="36"/>
      <c r="H54" s="36"/>
      <c r="I54" s="36"/>
      <c r="J54" s="36"/>
      <c r="K54" s="36"/>
      <c r="L54" s="13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3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2" customHeight="1">
      <c r="A56" s="34"/>
      <c r="B56" s="35"/>
      <c r="C56" s="31" t="s">
        <v>19</v>
      </c>
      <c r="D56" s="36"/>
      <c r="E56" s="36"/>
      <c r="F56" s="28" t="str">
        <f>F14</f>
        <v>Brno</v>
      </c>
      <c r="G56" s="36"/>
      <c r="H56" s="36"/>
      <c r="I56" s="31" t="s">
        <v>21</v>
      </c>
      <c r="J56" s="67" t="str">
        <f>IF(J14="","",J14)</f>
        <v>1. 10. 2025</v>
      </c>
      <c r="K56" s="36"/>
      <c r="L56" s="13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3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5.15" customHeight="1">
      <c r="A58" s="34"/>
      <c r="B58" s="35"/>
      <c r="C58" s="31" t="s">
        <v>23</v>
      </c>
      <c r="D58" s="36"/>
      <c r="E58" s="36"/>
      <c r="F58" s="28" t="str">
        <f>E17</f>
        <v>Brněnské komunikace, a.s.</v>
      </c>
      <c r="G58" s="36"/>
      <c r="H58" s="36"/>
      <c r="I58" s="31" t="s">
        <v>31</v>
      </c>
      <c r="J58" s="32" t="str">
        <f>E23</f>
        <v>AŽD Praha, s.r.o.</v>
      </c>
      <c r="K58" s="36"/>
      <c r="L58" s="13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15.15" customHeight="1">
      <c r="A59" s="34"/>
      <c r="B59" s="35"/>
      <c r="C59" s="31" t="s">
        <v>29</v>
      </c>
      <c r="D59" s="36"/>
      <c r="E59" s="36"/>
      <c r="F59" s="28" t="str">
        <f>IF(E20="","",E20)</f>
        <v xml:space="preserve"> </v>
      </c>
      <c r="G59" s="36"/>
      <c r="H59" s="36"/>
      <c r="I59" s="31" t="s">
        <v>36</v>
      </c>
      <c r="J59" s="32" t="str">
        <f>E26</f>
        <v>AŽD Praha, s.r.o.</v>
      </c>
      <c r="K59" s="36"/>
      <c r="L59" s="13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29.28" customHeight="1">
      <c r="A61" s="34"/>
      <c r="B61" s="35"/>
      <c r="C61" s="165" t="s">
        <v>118</v>
      </c>
      <c r="D61" s="166"/>
      <c r="E61" s="166"/>
      <c r="F61" s="166"/>
      <c r="G61" s="166"/>
      <c r="H61" s="166"/>
      <c r="I61" s="166"/>
      <c r="J61" s="167" t="s">
        <v>119</v>
      </c>
      <c r="K61" s="166"/>
      <c r="L61" s="13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3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22.8" customHeight="1">
      <c r="A63" s="34"/>
      <c r="B63" s="35"/>
      <c r="C63" s="168" t="s">
        <v>71</v>
      </c>
      <c r="D63" s="36"/>
      <c r="E63" s="36"/>
      <c r="F63" s="36"/>
      <c r="G63" s="36"/>
      <c r="H63" s="36"/>
      <c r="I63" s="36"/>
      <c r="J63" s="97">
        <f>J94</f>
        <v>1940763.0699999996</v>
      </c>
      <c r="K63" s="36"/>
      <c r="L63" s="13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120</v>
      </c>
    </row>
    <row r="64" s="9" customFormat="1" ht="24.96" customHeight="1">
      <c r="A64" s="9"/>
      <c r="B64" s="169"/>
      <c r="C64" s="170"/>
      <c r="D64" s="171" t="s">
        <v>121</v>
      </c>
      <c r="E64" s="172"/>
      <c r="F64" s="172"/>
      <c r="G64" s="172"/>
      <c r="H64" s="172"/>
      <c r="I64" s="172"/>
      <c r="J64" s="173">
        <f>J95</f>
        <v>39204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0"/>
      <c r="D65" s="176" t="s">
        <v>122</v>
      </c>
      <c r="E65" s="177"/>
      <c r="F65" s="177"/>
      <c r="G65" s="177"/>
      <c r="H65" s="177"/>
      <c r="I65" s="177"/>
      <c r="J65" s="178">
        <f>J96</f>
        <v>39204</v>
      </c>
      <c r="K65" s="120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9"/>
      <c r="C66" s="170"/>
      <c r="D66" s="171" t="s">
        <v>123</v>
      </c>
      <c r="E66" s="172"/>
      <c r="F66" s="172"/>
      <c r="G66" s="172"/>
      <c r="H66" s="172"/>
      <c r="I66" s="172"/>
      <c r="J66" s="173">
        <f>J109</f>
        <v>1811740.8899999997</v>
      </c>
      <c r="K66" s="170"/>
      <c r="L66" s="17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5"/>
      <c r="C67" s="120"/>
      <c r="D67" s="176" t="s">
        <v>124</v>
      </c>
      <c r="E67" s="177"/>
      <c r="F67" s="177"/>
      <c r="G67" s="177"/>
      <c r="H67" s="177"/>
      <c r="I67" s="177"/>
      <c r="J67" s="178">
        <f>J110</f>
        <v>143352.85000000001</v>
      </c>
      <c r="K67" s="120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20"/>
      <c r="D68" s="176" t="s">
        <v>125</v>
      </c>
      <c r="E68" s="177"/>
      <c r="F68" s="177"/>
      <c r="G68" s="177"/>
      <c r="H68" s="177"/>
      <c r="I68" s="177"/>
      <c r="J68" s="178">
        <f>J160</f>
        <v>1668388.0399999996</v>
      </c>
      <c r="K68" s="120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126</v>
      </c>
      <c r="E69" s="172"/>
      <c r="F69" s="172"/>
      <c r="G69" s="172"/>
      <c r="H69" s="172"/>
      <c r="I69" s="172"/>
      <c r="J69" s="173">
        <f>J385</f>
        <v>89818.179999999993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20"/>
      <c r="D70" s="176" t="s">
        <v>127</v>
      </c>
      <c r="E70" s="177"/>
      <c r="F70" s="177"/>
      <c r="G70" s="177"/>
      <c r="H70" s="177"/>
      <c r="I70" s="177"/>
      <c r="J70" s="178">
        <f>J394</f>
        <v>27560</v>
      </c>
      <c r="K70" s="120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20"/>
      <c r="D71" s="176" t="s">
        <v>128</v>
      </c>
      <c r="E71" s="177"/>
      <c r="F71" s="177"/>
      <c r="G71" s="177"/>
      <c r="H71" s="177"/>
      <c r="I71" s="177"/>
      <c r="J71" s="178">
        <f>J401</f>
        <v>37440</v>
      </c>
      <c r="K71" s="120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20"/>
      <c r="D72" s="176" t="s">
        <v>129</v>
      </c>
      <c r="E72" s="177"/>
      <c r="F72" s="177"/>
      <c r="G72" s="177"/>
      <c r="H72" s="177"/>
      <c r="I72" s="177"/>
      <c r="J72" s="178">
        <f>J428</f>
        <v>6618.1800000000003</v>
      </c>
      <c r="K72" s="120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3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6.96" customHeight="1">
      <c r="A74" s="34"/>
      <c r="B74" s="54"/>
      <c r="C74" s="55"/>
      <c r="D74" s="55"/>
      <c r="E74" s="55"/>
      <c r="F74" s="55"/>
      <c r="G74" s="55"/>
      <c r="H74" s="55"/>
      <c r="I74" s="55"/>
      <c r="J74" s="55"/>
      <c r="K74" s="55"/>
      <c r="L74" s="13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8" s="2" customFormat="1" ht="6.96" customHeight="1">
      <c r="A78" s="34"/>
      <c r="B78" s="56"/>
      <c r="C78" s="57"/>
      <c r="D78" s="57"/>
      <c r="E78" s="57"/>
      <c r="F78" s="57"/>
      <c r="G78" s="57"/>
      <c r="H78" s="57"/>
      <c r="I78" s="57"/>
      <c r="J78" s="57"/>
      <c r="K78" s="57"/>
      <c r="L78" s="13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24.96" customHeight="1">
      <c r="A79" s="34"/>
      <c r="B79" s="35"/>
      <c r="C79" s="25" t="s">
        <v>130</v>
      </c>
      <c r="D79" s="36"/>
      <c r="E79" s="36"/>
      <c r="F79" s="36"/>
      <c r="G79" s="36"/>
      <c r="H79" s="36"/>
      <c r="I79" s="36"/>
      <c r="J79" s="36"/>
      <c r="K79" s="36"/>
      <c r="L79" s="13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6.96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3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2" customHeight="1">
      <c r="A81" s="34"/>
      <c r="B81" s="35"/>
      <c r="C81" s="31" t="s">
        <v>14</v>
      </c>
      <c r="D81" s="36"/>
      <c r="E81" s="36"/>
      <c r="F81" s="36"/>
      <c r="G81" s="36"/>
      <c r="H81" s="36"/>
      <c r="I81" s="36"/>
      <c r="J81" s="36"/>
      <c r="K81" s="36"/>
      <c r="L81" s="13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6.5" customHeight="1">
      <c r="A82" s="34"/>
      <c r="B82" s="35"/>
      <c r="C82" s="36"/>
      <c r="D82" s="36"/>
      <c r="E82" s="164" t="str">
        <f>E7</f>
        <v>P + R Voroněž_aktualizace</v>
      </c>
      <c r="F82" s="31"/>
      <c r="G82" s="31"/>
      <c r="H82" s="31"/>
      <c r="I82" s="36"/>
      <c r="J82" s="36"/>
      <c r="K82" s="36"/>
      <c r="L82" s="13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1" customFormat="1" ht="12" customHeight="1">
      <c r="B83" s="23"/>
      <c r="C83" s="31" t="s">
        <v>113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16.5" customHeight="1">
      <c r="A84" s="34"/>
      <c r="B84" s="35"/>
      <c r="C84" s="36"/>
      <c r="D84" s="36"/>
      <c r="E84" s="164" t="s">
        <v>114</v>
      </c>
      <c r="F84" s="36"/>
      <c r="G84" s="36"/>
      <c r="H84" s="36"/>
      <c r="I84" s="36"/>
      <c r="J84" s="36"/>
      <c r="K84" s="36"/>
      <c r="L84" s="13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2" customHeight="1">
      <c r="A85" s="34"/>
      <c r="B85" s="35"/>
      <c r="C85" s="31" t="s">
        <v>115</v>
      </c>
      <c r="D85" s="36"/>
      <c r="E85" s="36"/>
      <c r="F85" s="36"/>
      <c r="G85" s="36"/>
      <c r="H85" s="36"/>
      <c r="I85" s="36"/>
      <c r="J85" s="36"/>
      <c r="K85" s="36"/>
      <c r="L85" s="13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6.5" customHeight="1">
      <c r="A86" s="34"/>
      <c r="B86" s="35"/>
      <c r="C86" s="36"/>
      <c r="D86" s="36"/>
      <c r="E86" s="64" t="str">
        <f>E11</f>
        <v>SO 411.1 - Výkopové práce</v>
      </c>
      <c r="F86" s="36"/>
      <c r="G86" s="36"/>
      <c r="H86" s="36"/>
      <c r="I86" s="36"/>
      <c r="J86" s="36"/>
      <c r="K86" s="36"/>
      <c r="L86" s="13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6.96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3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31" t="s">
        <v>19</v>
      </c>
      <c r="D88" s="36"/>
      <c r="E88" s="36"/>
      <c r="F88" s="28" t="str">
        <f>F14</f>
        <v>Brno</v>
      </c>
      <c r="G88" s="36"/>
      <c r="H88" s="36"/>
      <c r="I88" s="31" t="s">
        <v>21</v>
      </c>
      <c r="J88" s="67" t="str">
        <f>IF(J14="","",J14)</f>
        <v>1. 10. 2025</v>
      </c>
      <c r="K88" s="36"/>
      <c r="L88" s="13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6.96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3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31" t="s">
        <v>23</v>
      </c>
      <c r="D90" s="36"/>
      <c r="E90" s="36"/>
      <c r="F90" s="28" t="str">
        <f>E17</f>
        <v>Brněnské komunikace, a.s.</v>
      </c>
      <c r="G90" s="36"/>
      <c r="H90" s="36"/>
      <c r="I90" s="31" t="s">
        <v>31</v>
      </c>
      <c r="J90" s="32" t="str">
        <f>E23</f>
        <v>AŽD Praha, s.r.o.</v>
      </c>
      <c r="K90" s="36"/>
      <c r="L90" s="13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31" t="s">
        <v>29</v>
      </c>
      <c r="D91" s="36"/>
      <c r="E91" s="36"/>
      <c r="F91" s="28" t="str">
        <f>IF(E20="","",E20)</f>
        <v xml:space="preserve"> </v>
      </c>
      <c r="G91" s="36"/>
      <c r="H91" s="36"/>
      <c r="I91" s="31" t="s">
        <v>36</v>
      </c>
      <c r="J91" s="32" t="str">
        <f>E26</f>
        <v>AŽD Praha, s.r.o.</v>
      </c>
      <c r="K91" s="36"/>
      <c r="L91" s="13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0.32" customHeight="1">
      <c r="A92" s="34"/>
      <c r="B92" s="35"/>
      <c r="C92" s="36"/>
      <c r="D92" s="36"/>
      <c r="E92" s="36"/>
      <c r="F92" s="36"/>
      <c r="G92" s="36"/>
      <c r="H92" s="36"/>
      <c r="I92" s="36"/>
      <c r="J92" s="36"/>
      <c r="K92" s="36"/>
      <c r="L92" s="13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11" customFormat="1" ht="29.28" customHeight="1">
      <c r="A93" s="180"/>
      <c r="B93" s="181"/>
      <c r="C93" s="182" t="s">
        <v>131</v>
      </c>
      <c r="D93" s="183" t="s">
        <v>58</v>
      </c>
      <c r="E93" s="183" t="s">
        <v>54</v>
      </c>
      <c r="F93" s="183" t="s">
        <v>55</v>
      </c>
      <c r="G93" s="183" t="s">
        <v>132</v>
      </c>
      <c r="H93" s="183" t="s">
        <v>133</v>
      </c>
      <c r="I93" s="183" t="s">
        <v>134</v>
      </c>
      <c r="J93" s="183" t="s">
        <v>119</v>
      </c>
      <c r="K93" s="184" t="s">
        <v>135</v>
      </c>
      <c r="L93" s="185"/>
      <c r="M93" s="87" t="s">
        <v>17</v>
      </c>
      <c r="N93" s="88" t="s">
        <v>43</v>
      </c>
      <c r="O93" s="88" t="s">
        <v>136</v>
      </c>
      <c r="P93" s="88" t="s">
        <v>137</v>
      </c>
      <c r="Q93" s="88" t="s">
        <v>138</v>
      </c>
      <c r="R93" s="88" t="s">
        <v>139</v>
      </c>
      <c r="S93" s="88" t="s">
        <v>140</v>
      </c>
      <c r="T93" s="89" t="s">
        <v>141</v>
      </c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80"/>
    </row>
    <row r="94" s="2" customFormat="1" ht="22.8" customHeight="1">
      <c r="A94" s="34"/>
      <c r="B94" s="35"/>
      <c r="C94" s="94" t="s">
        <v>142</v>
      </c>
      <c r="D94" s="36"/>
      <c r="E94" s="36"/>
      <c r="F94" s="36"/>
      <c r="G94" s="36"/>
      <c r="H94" s="36"/>
      <c r="I94" s="36"/>
      <c r="J94" s="186">
        <f>BK94</f>
        <v>1940763.0699999996</v>
      </c>
      <c r="K94" s="36"/>
      <c r="L94" s="40"/>
      <c r="M94" s="90"/>
      <c r="N94" s="187"/>
      <c r="O94" s="91"/>
      <c r="P94" s="188">
        <f>P95+P109+P385</f>
        <v>1165.8375699999999</v>
      </c>
      <c r="Q94" s="91"/>
      <c r="R94" s="188">
        <f>R95+R109+R385</f>
        <v>3.0251695299999999</v>
      </c>
      <c r="S94" s="91"/>
      <c r="T94" s="189">
        <f>T95+T109+T385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9" t="s">
        <v>72</v>
      </c>
      <c r="AU94" s="19" t="s">
        <v>120</v>
      </c>
      <c r="BK94" s="190">
        <f>BK95+BK109+BK385</f>
        <v>1940763.0699999996</v>
      </c>
    </row>
    <row r="95" s="12" customFormat="1" ht="25.92" customHeight="1">
      <c r="A95" s="12"/>
      <c r="B95" s="191"/>
      <c r="C95" s="192"/>
      <c r="D95" s="193" t="s">
        <v>72</v>
      </c>
      <c r="E95" s="194" t="s">
        <v>143</v>
      </c>
      <c r="F95" s="194" t="s">
        <v>144</v>
      </c>
      <c r="G95" s="192"/>
      <c r="H95" s="192"/>
      <c r="I95" s="192"/>
      <c r="J95" s="195">
        <f>BK95</f>
        <v>39204</v>
      </c>
      <c r="K95" s="192"/>
      <c r="L95" s="196"/>
      <c r="M95" s="197"/>
      <c r="N95" s="198"/>
      <c r="O95" s="198"/>
      <c r="P95" s="199">
        <f>P96</f>
        <v>115.43400000000001</v>
      </c>
      <c r="Q95" s="198"/>
      <c r="R95" s="199">
        <f>R96</f>
        <v>0</v>
      </c>
      <c r="S95" s="198"/>
      <c r="T95" s="200">
        <f>T96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80</v>
      </c>
      <c r="AT95" s="202" t="s">
        <v>72</v>
      </c>
      <c r="AU95" s="202" t="s">
        <v>73</v>
      </c>
      <c r="AY95" s="201" t="s">
        <v>145</v>
      </c>
      <c r="BK95" s="203">
        <f>BK96</f>
        <v>39204</v>
      </c>
    </row>
    <row r="96" s="12" customFormat="1" ht="22.8" customHeight="1">
      <c r="A96" s="12"/>
      <c r="B96" s="191"/>
      <c r="C96" s="192"/>
      <c r="D96" s="193" t="s">
        <v>72</v>
      </c>
      <c r="E96" s="204" t="s">
        <v>80</v>
      </c>
      <c r="F96" s="204" t="s">
        <v>146</v>
      </c>
      <c r="G96" s="192"/>
      <c r="H96" s="192"/>
      <c r="I96" s="192"/>
      <c r="J96" s="205">
        <f>BK96</f>
        <v>39204</v>
      </c>
      <c r="K96" s="192"/>
      <c r="L96" s="196"/>
      <c r="M96" s="197"/>
      <c r="N96" s="198"/>
      <c r="O96" s="198"/>
      <c r="P96" s="199">
        <f>SUM(P97:P108)</f>
        <v>115.43400000000001</v>
      </c>
      <c r="Q96" s="198"/>
      <c r="R96" s="199">
        <f>SUM(R97:R108)</f>
        <v>0</v>
      </c>
      <c r="S96" s="198"/>
      <c r="T96" s="200">
        <f>SUM(T97:T108)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80</v>
      </c>
      <c r="AT96" s="202" t="s">
        <v>72</v>
      </c>
      <c r="AU96" s="202" t="s">
        <v>80</v>
      </c>
      <c r="AY96" s="201" t="s">
        <v>145</v>
      </c>
      <c r="BK96" s="203">
        <f>SUM(BK97:BK108)</f>
        <v>39204</v>
      </c>
    </row>
    <row r="97" s="2" customFormat="1" ht="37.8" customHeight="1">
      <c r="A97" s="34"/>
      <c r="B97" s="35"/>
      <c r="C97" s="206" t="s">
        <v>80</v>
      </c>
      <c r="D97" s="206" t="s">
        <v>147</v>
      </c>
      <c r="E97" s="207" t="s">
        <v>148</v>
      </c>
      <c r="F97" s="208" t="s">
        <v>149</v>
      </c>
      <c r="G97" s="209" t="s">
        <v>150</v>
      </c>
      <c r="H97" s="210">
        <v>18</v>
      </c>
      <c r="I97" s="211">
        <v>1510</v>
      </c>
      <c r="J97" s="211">
        <f>ROUND(I97*H97,2)</f>
        <v>27180</v>
      </c>
      <c r="K97" s="208" t="s">
        <v>151</v>
      </c>
      <c r="L97" s="40"/>
      <c r="M97" s="212" t="s">
        <v>17</v>
      </c>
      <c r="N97" s="213" t="s">
        <v>44</v>
      </c>
      <c r="O97" s="214">
        <v>4.4480000000000004</v>
      </c>
      <c r="P97" s="214">
        <f>O97*H97</f>
        <v>80.064000000000007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16" t="s">
        <v>152</v>
      </c>
      <c r="AT97" s="216" t="s">
        <v>147</v>
      </c>
      <c r="AU97" s="216" t="s">
        <v>82</v>
      </c>
      <c r="AY97" s="19" t="s">
        <v>145</v>
      </c>
      <c r="BE97" s="217">
        <f>IF(N97="základní",J97,0)</f>
        <v>27180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9" t="s">
        <v>80</v>
      </c>
      <c r="BK97" s="217">
        <f>ROUND(I97*H97,2)</f>
        <v>27180</v>
      </c>
      <c r="BL97" s="19" t="s">
        <v>152</v>
      </c>
      <c r="BM97" s="216" t="s">
        <v>153</v>
      </c>
    </row>
    <row r="98" s="2" customFormat="1">
      <c r="A98" s="34"/>
      <c r="B98" s="35"/>
      <c r="C98" s="36"/>
      <c r="D98" s="218" t="s">
        <v>154</v>
      </c>
      <c r="E98" s="36"/>
      <c r="F98" s="219" t="s">
        <v>155</v>
      </c>
      <c r="G98" s="36"/>
      <c r="H98" s="36"/>
      <c r="I98" s="36"/>
      <c r="J98" s="36"/>
      <c r="K98" s="36"/>
      <c r="L98" s="40"/>
      <c r="M98" s="220"/>
      <c r="N98" s="221"/>
      <c r="O98" s="79"/>
      <c r="P98" s="79"/>
      <c r="Q98" s="79"/>
      <c r="R98" s="79"/>
      <c r="S98" s="79"/>
      <c r="T98" s="80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154</v>
      </c>
      <c r="AU98" s="19" t="s">
        <v>82</v>
      </c>
    </row>
    <row r="99" s="2" customFormat="1">
      <c r="A99" s="34"/>
      <c r="B99" s="35"/>
      <c r="C99" s="36"/>
      <c r="D99" s="222" t="s">
        <v>156</v>
      </c>
      <c r="E99" s="36"/>
      <c r="F99" s="223" t="s">
        <v>157</v>
      </c>
      <c r="G99" s="36"/>
      <c r="H99" s="36"/>
      <c r="I99" s="36"/>
      <c r="J99" s="36"/>
      <c r="K99" s="36"/>
      <c r="L99" s="40"/>
      <c r="M99" s="220"/>
      <c r="N99" s="221"/>
      <c r="O99" s="79"/>
      <c r="P99" s="79"/>
      <c r="Q99" s="79"/>
      <c r="R99" s="79"/>
      <c r="S99" s="79"/>
      <c r="T99" s="80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156</v>
      </c>
      <c r="AU99" s="19" t="s">
        <v>82</v>
      </c>
    </row>
    <row r="100" s="13" customFormat="1">
      <c r="A100" s="13"/>
      <c r="B100" s="224"/>
      <c r="C100" s="225"/>
      <c r="D100" s="218" t="s">
        <v>158</v>
      </c>
      <c r="E100" s="226" t="s">
        <v>17</v>
      </c>
      <c r="F100" s="227" t="s">
        <v>159</v>
      </c>
      <c r="G100" s="225"/>
      <c r="H100" s="226" t="s">
        <v>17</v>
      </c>
      <c r="I100" s="225"/>
      <c r="J100" s="225"/>
      <c r="K100" s="225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158</v>
      </c>
      <c r="AU100" s="232" t="s">
        <v>82</v>
      </c>
      <c r="AV100" s="13" t="s">
        <v>80</v>
      </c>
      <c r="AW100" s="13" t="s">
        <v>35</v>
      </c>
      <c r="AX100" s="13" t="s">
        <v>73</v>
      </c>
      <c r="AY100" s="232" t="s">
        <v>145</v>
      </c>
    </row>
    <row r="101" s="13" customFormat="1">
      <c r="A101" s="13"/>
      <c r="B101" s="224"/>
      <c r="C101" s="225"/>
      <c r="D101" s="218" t="s">
        <v>158</v>
      </c>
      <c r="E101" s="226" t="s">
        <v>17</v>
      </c>
      <c r="F101" s="227" t="s">
        <v>160</v>
      </c>
      <c r="G101" s="225"/>
      <c r="H101" s="226" t="s">
        <v>17</v>
      </c>
      <c r="I101" s="225"/>
      <c r="J101" s="225"/>
      <c r="K101" s="225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158</v>
      </c>
      <c r="AU101" s="232" t="s">
        <v>82</v>
      </c>
      <c r="AV101" s="13" t="s">
        <v>80</v>
      </c>
      <c r="AW101" s="13" t="s">
        <v>35</v>
      </c>
      <c r="AX101" s="13" t="s">
        <v>73</v>
      </c>
      <c r="AY101" s="232" t="s">
        <v>145</v>
      </c>
    </row>
    <row r="102" s="14" customFormat="1">
      <c r="A102" s="14"/>
      <c r="B102" s="233"/>
      <c r="C102" s="234"/>
      <c r="D102" s="218" t="s">
        <v>158</v>
      </c>
      <c r="E102" s="235" t="s">
        <v>17</v>
      </c>
      <c r="F102" s="236" t="s">
        <v>161</v>
      </c>
      <c r="G102" s="234"/>
      <c r="H102" s="237">
        <v>18</v>
      </c>
      <c r="I102" s="234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2" t="s">
        <v>158</v>
      </c>
      <c r="AU102" s="242" t="s">
        <v>82</v>
      </c>
      <c r="AV102" s="14" t="s">
        <v>82</v>
      </c>
      <c r="AW102" s="14" t="s">
        <v>35</v>
      </c>
      <c r="AX102" s="14" t="s">
        <v>80</v>
      </c>
      <c r="AY102" s="242" t="s">
        <v>145</v>
      </c>
    </row>
    <row r="103" s="2" customFormat="1" ht="33" customHeight="1">
      <c r="A103" s="34"/>
      <c r="B103" s="35"/>
      <c r="C103" s="206" t="s">
        <v>82</v>
      </c>
      <c r="D103" s="206" t="s">
        <v>147</v>
      </c>
      <c r="E103" s="207" t="s">
        <v>162</v>
      </c>
      <c r="F103" s="208" t="s">
        <v>163</v>
      </c>
      <c r="G103" s="209" t="s">
        <v>150</v>
      </c>
      <c r="H103" s="210">
        <v>18</v>
      </c>
      <c r="I103" s="211">
        <v>668</v>
      </c>
      <c r="J103" s="211">
        <f>ROUND(I103*H103,2)</f>
        <v>12024</v>
      </c>
      <c r="K103" s="208" t="s">
        <v>151</v>
      </c>
      <c r="L103" s="40"/>
      <c r="M103" s="212" t="s">
        <v>17</v>
      </c>
      <c r="N103" s="213" t="s">
        <v>44</v>
      </c>
      <c r="O103" s="214">
        <v>1.9650000000000001</v>
      </c>
      <c r="P103" s="214">
        <f>O103*H103</f>
        <v>35.370000000000005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16" t="s">
        <v>152</v>
      </c>
      <c r="AT103" s="216" t="s">
        <v>147</v>
      </c>
      <c r="AU103" s="216" t="s">
        <v>82</v>
      </c>
      <c r="AY103" s="19" t="s">
        <v>145</v>
      </c>
      <c r="BE103" s="217">
        <f>IF(N103="základní",J103,0)</f>
        <v>12024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9" t="s">
        <v>80</v>
      </c>
      <c r="BK103" s="217">
        <f>ROUND(I103*H103,2)</f>
        <v>12024</v>
      </c>
      <c r="BL103" s="19" t="s">
        <v>152</v>
      </c>
      <c r="BM103" s="216" t="s">
        <v>164</v>
      </c>
    </row>
    <row r="104" s="2" customFormat="1">
      <c r="A104" s="34"/>
      <c r="B104" s="35"/>
      <c r="C104" s="36"/>
      <c r="D104" s="218" t="s">
        <v>154</v>
      </c>
      <c r="E104" s="36"/>
      <c r="F104" s="219" t="s">
        <v>165</v>
      </c>
      <c r="G104" s="36"/>
      <c r="H104" s="36"/>
      <c r="I104" s="36"/>
      <c r="J104" s="36"/>
      <c r="K104" s="36"/>
      <c r="L104" s="40"/>
      <c r="M104" s="220"/>
      <c r="N104" s="221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154</v>
      </c>
      <c r="AU104" s="19" t="s">
        <v>82</v>
      </c>
    </row>
    <row r="105" s="2" customFormat="1">
      <c r="A105" s="34"/>
      <c r="B105" s="35"/>
      <c r="C105" s="36"/>
      <c r="D105" s="222" t="s">
        <v>156</v>
      </c>
      <c r="E105" s="36"/>
      <c r="F105" s="223" t="s">
        <v>166</v>
      </c>
      <c r="G105" s="36"/>
      <c r="H105" s="36"/>
      <c r="I105" s="36"/>
      <c r="J105" s="36"/>
      <c r="K105" s="36"/>
      <c r="L105" s="40"/>
      <c r="M105" s="220"/>
      <c r="N105" s="221"/>
      <c r="O105" s="79"/>
      <c r="P105" s="79"/>
      <c r="Q105" s="79"/>
      <c r="R105" s="79"/>
      <c r="S105" s="79"/>
      <c r="T105" s="80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156</v>
      </c>
      <c r="AU105" s="19" t="s">
        <v>82</v>
      </c>
    </row>
    <row r="106" s="13" customFormat="1">
      <c r="A106" s="13"/>
      <c r="B106" s="224"/>
      <c r="C106" s="225"/>
      <c r="D106" s="218" t="s">
        <v>158</v>
      </c>
      <c r="E106" s="226" t="s">
        <v>17</v>
      </c>
      <c r="F106" s="227" t="s">
        <v>159</v>
      </c>
      <c r="G106" s="225"/>
      <c r="H106" s="226" t="s">
        <v>17</v>
      </c>
      <c r="I106" s="225"/>
      <c r="J106" s="225"/>
      <c r="K106" s="225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158</v>
      </c>
      <c r="AU106" s="232" t="s">
        <v>82</v>
      </c>
      <c r="AV106" s="13" t="s">
        <v>80</v>
      </c>
      <c r="AW106" s="13" t="s">
        <v>35</v>
      </c>
      <c r="AX106" s="13" t="s">
        <v>73</v>
      </c>
      <c r="AY106" s="232" t="s">
        <v>145</v>
      </c>
    </row>
    <row r="107" s="13" customFormat="1">
      <c r="A107" s="13"/>
      <c r="B107" s="224"/>
      <c r="C107" s="225"/>
      <c r="D107" s="218" t="s">
        <v>158</v>
      </c>
      <c r="E107" s="226" t="s">
        <v>17</v>
      </c>
      <c r="F107" s="227" t="s">
        <v>160</v>
      </c>
      <c r="G107" s="225"/>
      <c r="H107" s="226" t="s">
        <v>17</v>
      </c>
      <c r="I107" s="225"/>
      <c r="J107" s="225"/>
      <c r="K107" s="225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158</v>
      </c>
      <c r="AU107" s="232" t="s">
        <v>82</v>
      </c>
      <c r="AV107" s="13" t="s">
        <v>80</v>
      </c>
      <c r="AW107" s="13" t="s">
        <v>35</v>
      </c>
      <c r="AX107" s="13" t="s">
        <v>73</v>
      </c>
      <c r="AY107" s="232" t="s">
        <v>145</v>
      </c>
    </row>
    <row r="108" s="14" customFormat="1">
      <c r="A108" s="14"/>
      <c r="B108" s="233"/>
      <c r="C108" s="234"/>
      <c r="D108" s="218" t="s">
        <v>158</v>
      </c>
      <c r="E108" s="235" t="s">
        <v>17</v>
      </c>
      <c r="F108" s="236" t="s">
        <v>161</v>
      </c>
      <c r="G108" s="234"/>
      <c r="H108" s="237">
        <v>18</v>
      </c>
      <c r="I108" s="234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2" t="s">
        <v>158</v>
      </c>
      <c r="AU108" s="242" t="s">
        <v>82</v>
      </c>
      <c r="AV108" s="14" t="s">
        <v>82</v>
      </c>
      <c r="AW108" s="14" t="s">
        <v>35</v>
      </c>
      <c r="AX108" s="14" t="s">
        <v>80</v>
      </c>
      <c r="AY108" s="242" t="s">
        <v>145</v>
      </c>
    </row>
    <row r="109" s="12" customFormat="1" ht="25.92" customHeight="1">
      <c r="A109" s="12"/>
      <c r="B109" s="191"/>
      <c r="C109" s="192"/>
      <c r="D109" s="193" t="s">
        <v>72</v>
      </c>
      <c r="E109" s="194" t="s">
        <v>167</v>
      </c>
      <c r="F109" s="194" t="s">
        <v>168</v>
      </c>
      <c r="G109" s="192"/>
      <c r="H109" s="192"/>
      <c r="I109" s="192"/>
      <c r="J109" s="195">
        <f>BK109</f>
        <v>1811740.8899999997</v>
      </c>
      <c r="K109" s="192"/>
      <c r="L109" s="196"/>
      <c r="M109" s="197"/>
      <c r="N109" s="198"/>
      <c r="O109" s="198"/>
      <c r="P109" s="199">
        <f>P110+P160</f>
        <v>1050.40357</v>
      </c>
      <c r="Q109" s="198"/>
      <c r="R109" s="199">
        <f>R110+R160</f>
        <v>3.0251695299999999</v>
      </c>
      <c r="S109" s="198"/>
      <c r="T109" s="200">
        <f>T110+T160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169</v>
      </c>
      <c r="AT109" s="202" t="s">
        <v>72</v>
      </c>
      <c r="AU109" s="202" t="s">
        <v>73</v>
      </c>
      <c r="AY109" s="201" t="s">
        <v>145</v>
      </c>
      <c r="BK109" s="203">
        <f>BK110+BK160</f>
        <v>1811740.8899999997</v>
      </c>
    </row>
    <row r="110" s="12" customFormat="1" ht="22.8" customHeight="1">
      <c r="A110" s="12"/>
      <c r="B110" s="191"/>
      <c r="C110" s="192"/>
      <c r="D110" s="193" t="s">
        <v>72</v>
      </c>
      <c r="E110" s="204" t="s">
        <v>170</v>
      </c>
      <c r="F110" s="204" t="s">
        <v>171</v>
      </c>
      <c r="G110" s="192"/>
      <c r="H110" s="192"/>
      <c r="I110" s="192"/>
      <c r="J110" s="205">
        <f>BK110</f>
        <v>143352.85000000001</v>
      </c>
      <c r="K110" s="192"/>
      <c r="L110" s="196"/>
      <c r="M110" s="197"/>
      <c r="N110" s="198"/>
      <c r="O110" s="198"/>
      <c r="P110" s="199">
        <f>SUM(P111:P159)</f>
        <v>63.642499999999998</v>
      </c>
      <c r="Q110" s="198"/>
      <c r="R110" s="199">
        <f>SUM(R111:R159)</f>
        <v>0.53186</v>
      </c>
      <c r="S110" s="198"/>
      <c r="T110" s="200">
        <f>SUM(T111:T159)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169</v>
      </c>
      <c r="AT110" s="202" t="s">
        <v>72</v>
      </c>
      <c r="AU110" s="202" t="s">
        <v>80</v>
      </c>
      <c r="AY110" s="201" t="s">
        <v>145</v>
      </c>
      <c r="BK110" s="203">
        <f>SUM(BK111:BK159)</f>
        <v>143352.85000000001</v>
      </c>
    </row>
    <row r="111" s="2" customFormat="1" ht="24.15" customHeight="1">
      <c r="A111" s="34"/>
      <c r="B111" s="35"/>
      <c r="C111" s="206" t="s">
        <v>169</v>
      </c>
      <c r="D111" s="206" t="s">
        <v>147</v>
      </c>
      <c r="E111" s="207" t="s">
        <v>172</v>
      </c>
      <c r="F111" s="208" t="s">
        <v>173</v>
      </c>
      <c r="G111" s="209" t="s">
        <v>174</v>
      </c>
      <c r="H111" s="210">
        <v>297.5</v>
      </c>
      <c r="I111" s="211">
        <v>69.099999999999994</v>
      </c>
      <c r="J111" s="211">
        <f>ROUND(I111*H111,2)</f>
        <v>20557.25</v>
      </c>
      <c r="K111" s="208" t="s">
        <v>151</v>
      </c>
      <c r="L111" s="40"/>
      <c r="M111" s="212" t="s">
        <v>17</v>
      </c>
      <c r="N111" s="213" t="s">
        <v>44</v>
      </c>
      <c r="O111" s="214">
        <v>0.127</v>
      </c>
      <c r="P111" s="214">
        <f>O111*H111</f>
        <v>37.782499999999999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16" t="s">
        <v>175</v>
      </c>
      <c r="AT111" s="216" t="s">
        <v>147</v>
      </c>
      <c r="AU111" s="216" t="s">
        <v>82</v>
      </c>
      <c r="AY111" s="19" t="s">
        <v>145</v>
      </c>
      <c r="BE111" s="217">
        <f>IF(N111="základní",J111,0)</f>
        <v>20557.25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9" t="s">
        <v>80</v>
      </c>
      <c r="BK111" s="217">
        <f>ROUND(I111*H111,2)</f>
        <v>20557.25</v>
      </c>
      <c r="BL111" s="19" t="s">
        <v>175</v>
      </c>
      <c r="BM111" s="216" t="s">
        <v>176</v>
      </c>
    </row>
    <row r="112" s="2" customFormat="1">
      <c r="A112" s="34"/>
      <c r="B112" s="35"/>
      <c r="C112" s="36"/>
      <c r="D112" s="218" t="s">
        <v>154</v>
      </c>
      <c r="E112" s="36"/>
      <c r="F112" s="219" t="s">
        <v>177</v>
      </c>
      <c r="G112" s="36"/>
      <c r="H112" s="36"/>
      <c r="I112" s="36"/>
      <c r="J112" s="36"/>
      <c r="K112" s="36"/>
      <c r="L112" s="40"/>
      <c r="M112" s="220"/>
      <c r="N112" s="221"/>
      <c r="O112" s="79"/>
      <c r="P112" s="79"/>
      <c r="Q112" s="79"/>
      <c r="R112" s="79"/>
      <c r="S112" s="79"/>
      <c r="T112" s="80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154</v>
      </c>
      <c r="AU112" s="19" t="s">
        <v>82</v>
      </c>
    </row>
    <row r="113" s="2" customFormat="1">
      <c r="A113" s="34"/>
      <c r="B113" s="35"/>
      <c r="C113" s="36"/>
      <c r="D113" s="222" t="s">
        <v>156</v>
      </c>
      <c r="E113" s="36"/>
      <c r="F113" s="223" t="s">
        <v>178</v>
      </c>
      <c r="G113" s="36"/>
      <c r="H113" s="36"/>
      <c r="I113" s="36"/>
      <c r="J113" s="36"/>
      <c r="K113" s="36"/>
      <c r="L113" s="40"/>
      <c r="M113" s="220"/>
      <c r="N113" s="221"/>
      <c r="O113" s="79"/>
      <c r="P113" s="79"/>
      <c r="Q113" s="79"/>
      <c r="R113" s="79"/>
      <c r="S113" s="79"/>
      <c r="T113" s="80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156</v>
      </c>
      <c r="AU113" s="19" t="s">
        <v>82</v>
      </c>
    </row>
    <row r="114" s="13" customFormat="1">
      <c r="A114" s="13"/>
      <c r="B114" s="224"/>
      <c r="C114" s="225"/>
      <c r="D114" s="218" t="s">
        <v>158</v>
      </c>
      <c r="E114" s="226" t="s">
        <v>17</v>
      </c>
      <c r="F114" s="227" t="s">
        <v>159</v>
      </c>
      <c r="G114" s="225"/>
      <c r="H114" s="226" t="s">
        <v>17</v>
      </c>
      <c r="I114" s="225"/>
      <c r="J114" s="225"/>
      <c r="K114" s="225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158</v>
      </c>
      <c r="AU114" s="232" t="s">
        <v>82</v>
      </c>
      <c r="AV114" s="13" t="s">
        <v>80</v>
      </c>
      <c r="AW114" s="13" t="s">
        <v>35</v>
      </c>
      <c r="AX114" s="13" t="s">
        <v>73</v>
      </c>
      <c r="AY114" s="232" t="s">
        <v>145</v>
      </c>
    </row>
    <row r="115" s="13" customFormat="1">
      <c r="A115" s="13"/>
      <c r="B115" s="224"/>
      <c r="C115" s="225"/>
      <c r="D115" s="218" t="s">
        <v>158</v>
      </c>
      <c r="E115" s="226" t="s">
        <v>17</v>
      </c>
      <c r="F115" s="227" t="s">
        <v>179</v>
      </c>
      <c r="G115" s="225"/>
      <c r="H115" s="226" t="s">
        <v>17</v>
      </c>
      <c r="I115" s="225"/>
      <c r="J115" s="225"/>
      <c r="K115" s="225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158</v>
      </c>
      <c r="AU115" s="232" t="s">
        <v>82</v>
      </c>
      <c r="AV115" s="13" t="s">
        <v>80</v>
      </c>
      <c r="AW115" s="13" t="s">
        <v>35</v>
      </c>
      <c r="AX115" s="13" t="s">
        <v>73</v>
      </c>
      <c r="AY115" s="232" t="s">
        <v>145</v>
      </c>
    </row>
    <row r="116" s="14" customFormat="1">
      <c r="A116" s="14"/>
      <c r="B116" s="233"/>
      <c r="C116" s="234"/>
      <c r="D116" s="218" t="s">
        <v>158</v>
      </c>
      <c r="E116" s="235" t="s">
        <v>17</v>
      </c>
      <c r="F116" s="236" t="s">
        <v>180</v>
      </c>
      <c r="G116" s="234"/>
      <c r="H116" s="237">
        <v>297.5</v>
      </c>
      <c r="I116" s="234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2" t="s">
        <v>158</v>
      </c>
      <c r="AU116" s="242" t="s">
        <v>82</v>
      </c>
      <c r="AV116" s="14" t="s">
        <v>82</v>
      </c>
      <c r="AW116" s="14" t="s">
        <v>35</v>
      </c>
      <c r="AX116" s="14" t="s">
        <v>80</v>
      </c>
      <c r="AY116" s="242" t="s">
        <v>145</v>
      </c>
    </row>
    <row r="117" s="2" customFormat="1" ht="16.5" customHeight="1">
      <c r="A117" s="34"/>
      <c r="B117" s="35"/>
      <c r="C117" s="243" t="s">
        <v>152</v>
      </c>
      <c r="D117" s="243" t="s">
        <v>167</v>
      </c>
      <c r="E117" s="244" t="s">
        <v>181</v>
      </c>
      <c r="F117" s="245" t="s">
        <v>182</v>
      </c>
      <c r="G117" s="246" t="s">
        <v>183</v>
      </c>
      <c r="H117" s="247">
        <v>119</v>
      </c>
      <c r="I117" s="248">
        <v>57.399999999999999</v>
      </c>
      <c r="J117" s="248">
        <f>ROUND(I117*H117,2)</f>
        <v>6830.6000000000004</v>
      </c>
      <c r="K117" s="245" t="s">
        <v>151</v>
      </c>
      <c r="L117" s="249"/>
      <c r="M117" s="250" t="s">
        <v>17</v>
      </c>
      <c r="N117" s="251" t="s">
        <v>44</v>
      </c>
      <c r="O117" s="214">
        <v>0</v>
      </c>
      <c r="P117" s="214">
        <f>O117*H117</f>
        <v>0</v>
      </c>
      <c r="Q117" s="214">
        <v>0.001</v>
      </c>
      <c r="R117" s="214">
        <f>Q117*H117</f>
        <v>0.11900000000000001</v>
      </c>
      <c r="S117" s="214">
        <v>0</v>
      </c>
      <c r="T117" s="21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6" t="s">
        <v>184</v>
      </c>
      <c r="AT117" s="216" t="s">
        <v>167</v>
      </c>
      <c r="AU117" s="216" t="s">
        <v>82</v>
      </c>
      <c r="AY117" s="19" t="s">
        <v>145</v>
      </c>
      <c r="BE117" s="217">
        <f>IF(N117="základní",J117,0)</f>
        <v>6830.6000000000004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9" t="s">
        <v>80</v>
      </c>
      <c r="BK117" s="217">
        <f>ROUND(I117*H117,2)</f>
        <v>6830.6000000000004</v>
      </c>
      <c r="BL117" s="19" t="s">
        <v>175</v>
      </c>
      <c r="BM117" s="216" t="s">
        <v>185</v>
      </c>
    </row>
    <row r="118" s="2" customFormat="1">
      <c r="A118" s="34"/>
      <c r="B118" s="35"/>
      <c r="C118" s="36"/>
      <c r="D118" s="218" t="s">
        <v>154</v>
      </c>
      <c r="E118" s="36"/>
      <c r="F118" s="219" t="s">
        <v>182</v>
      </c>
      <c r="G118" s="36"/>
      <c r="H118" s="36"/>
      <c r="I118" s="36"/>
      <c r="J118" s="36"/>
      <c r="K118" s="36"/>
      <c r="L118" s="40"/>
      <c r="M118" s="220"/>
      <c r="N118" s="221"/>
      <c r="O118" s="79"/>
      <c r="P118" s="79"/>
      <c r="Q118" s="79"/>
      <c r="R118" s="79"/>
      <c r="S118" s="79"/>
      <c r="T118" s="80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154</v>
      </c>
      <c r="AU118" s="19" t="s">
        <v>82</v>
      </c>
    </row>
    <row r="119" s="13" customFormat="1">
      <c r="A119" s="13"/>
      <c r="B119" s="224"/>
      <c r="C119" s="225"/>
      <c r="D119" s="218" t="s">
        <v>158</v>
      </c>
      <c r="E119" s="226" t="s">
        <v>17</v>
      </c>
      <c r="F119" s="227" t="s">
        <v>186</v>
      </c>
      <c r="G119" s="225"/>
      <c r="H119" s="226" t="s">
        <v>17</v>
      </c>
      <c r="I119" s="225"/>
      <c r="J119" s="225"/>
      <c r="K119" s="225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158</v>
      </c>
      <c r="AU119" s="232" t="s">
        <v>82</v>
      </c>
      <c r="AV119" s="13" t="s">
        <v>80</v>
      </c>
      <c r="AW119" s="13" t="s">
        <v>35</v>
      </c>
      <c r="AX119" s="13" t="s">
        <v>73</v>
      </c>
      <c r="AY119" s="232" t="s">
        <v>145</v>
      </c>
    </row>
    <row r="120" s="13" customFormat="1">
      <c r="A120" s="13"/>
      <c r="B120" s="224"/>
      <c r="C120" s="225"/>
      <c r="D120" s="218" t="s">
        <v>158</v>
      </c>
      <c r="E120" s="226" t="s">
        <v>17</v>
      </c>
      <c r="F120" s="227" t="s">
        <v>187</v>
      </c>
      <c r="G120" s="225"/>
      <c r="H120" s="226" t="s">
        <v>17</v>
      </c>
      <c r="I120" s="225"/>
      <c r="J120" s="225"/>
      <c r="K120" s="225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158</v>
      </c>
      <c r="AU120" s="232" t="s">
        <v>82</v>
      </c>
      <c r="AV120" s="13" t="s">
        <v>80</v>
      </c>
      <c r="AW120" s="13" t="s">
        <v>35</v>
      </c>
      <c r="AX120" s="13" t="s">
        <v>73</v>
      </c>
      <c r="AY120" s="232" t="s">
        <v>145</v>
      </c>
    </row>
    <row r="121" s="13" customFormat="1">
      <c r="A121" s="13"/>
      <c r="B121" s="224"/>
      <c r="C121" s="225"/>
      <c r="D121" s="218" t="s">
        <v>158</v>
      </c>
      <c r="E121" s="226" t="s">
        <v>17</v>
      </c>
      <c r="F121" s="227" t="s">
        <v>159</v>
      </c>
      <c r="G121" s="225"/>
      <c r="H121" s="226" t="s">
        <v>17</v>
      </c>
      <c r="I121" s="225"/>
      <c r="J121" s="225"/>
      <c r="K121" s="225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158</v>
      </c>
      <c r="AU121" s="232" t="s">
        <v>82</v>
      </c>
      <c r="AV121" s="13" t="s">
        <v>80</v>
      </c>
      <c r="AW121" s="13" t="s">
        <v>35</v>
      </c>
      <c r="AX121" s="13" t="s">
        <v>73</v>
      </c>
      <c r="AY121" s="232" t="s">
        <v>145</v>
      </c>
    </row>
    <row r="122" s="13" customFormat="1">
      <c r="A122" s="13"/>
      <c r="B122" s="224"/>
      <c r="C122" s="225"/>
      <c r="D122" s="218" t="s">
        <v>158</v>
      </c>
      <c r="E122" s="226" t="s">
        <v>17</v>
      </c>
      <c r="F122" s="227" t="s">
        <v>179</v>
      </c>
      <c r="G122" s="225"/>
      <c r="H122" s="226" t="s">
        <v>17</v>
      </c>
      <c r="I122" s="225"/>
      <c r="J122" s="225"/>
      <c r="K122" s="225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158</v>
      </c>
      <c r="AU122" s="232" t="s">
        <v>82</v>
      </c>
      <c r="AV122" s="13" t="s">
        <v>80</v>
      </c>
      <c r="AW122" s="13" t="s">
        <v>35</v>
      </c>
      <c r="AX122" s="13" t="s">
        <v>73</v>
      </c>
      <c r="AY122" s="232" t="s">
        <v>145</v>
      </c>
    </row>
    <row r="123" s="14" customFormat="1">
      <c r="A123" s="14"/>
      <c r="B123" s="233"/>
      <c r="C123" s="234"/>
      <c r="D123" s="218" t="s">
        <v>158</v>
      </c>
      <c r="E123" s="235" t="s">
        <v>17</v>
      </c>
      <c r="F123" s="236" t="s">
        <v>188</v>
      </c>
      <c r="G123" s="234"/>
      <c r="H123" s="237">
        <v>119</v>
      </c>
      <c r="I123" s="234"/>
      <c r="J123" s="234"/>
      <c r="K123" s="234"/>
      <c r="L123" s="238"/>
      <c r="M123" s="239"/>
      <c r="N123" s="240"/>
      <c r="O123" s="240"/>
      <c r="P123" s="240"/>
      <c r="Q123" s="240"/>
      <c r="R123" s="240"/>
      <c r="S123" s="240"/>
      <c r="T123" s="241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2" t="s">
        <v>158</v>
      </c>
      <c r="AU123" s="242" t="s">
        <v>82</v>
      </c>
      <c r="AV123" s="14" t="s">
        <v>82</v>
      </c>
      <c r="AW123" s="14" t="s">
        <v>35</v>
      </c>
      <c r="AX123" s="14" t="s">
        <v>80</v>
      </c>
      <c r="AY123" s="242" t="s">
        <v>145</v>
      </c>
    </row>
    <row r="124" s="2" customFormat="1" ht="37.8" customHeight="1">
      <c r="A124" s="34"/>
      <c r="B124" s="35"/>
      <c r="C124" s="206" t="s">
        <v>189</v>
      </c>
      <c r="D124" s="206" t="s">
        <v>147</v>
      </c>
      <c r="E124" s="207" t="s">
        <v>190</v>
      </c>
      <c r="F124" s="208" t="s">
        <v>191</v>
      </c>
      <c r="G124" s="209" t="s">
        <v>174</v>
      </c>
      <c r="H124" s="210">
        <v>110</v>
      </c>
      <c r="I124" s="211">
        <v>33.600000000000001</v>
      </c>
      <c r="J124" s="211">
        <f>ROUND(I124*H124,2)</f>
        <v>3696</v>
      </c>
      <c r="K124" s="208" t="s">
        <v>151</v>
      </c>
      <c r="L124" s="40"/>
      <c r="M124" s="212" t="s">
        <v>17</v>
      </c>
      <c r="N124" s="213" t="s">
        <v>44</v>
      </c>
      <c r="O124" s="214">
        <v>0.051999999999999998</v>
      </c>
      <c r="P124" s="214">
        <f>O124*H124</f>
        <v>5.7199999999999998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6" t="s">
        <v>175</v>
      </c>
      <c r="AT124" s="216" t="s">
        <v>147</v>
      </c>
      <c r="AU124" s="216" t="s">
        <v>82</v>
      </c>
      <c r="AY124" s="19" t="s">
        <v>145</v>
      </c>
      <c r="BE124" s="217">
        <f>IF(N124="základní",J124,0)</f>
        <v>3696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9" t="s">
        <v>80</v>
      </c>
      <c r="BK124" s="217">
        <f>ROUND(I124*H124,2)</f>
        <v>3696</v>
      </c>
      <c r="BL124" s="19" t="s">
        <v>175</v>
      </c>
      <c r="BM124" s="216" t="s">
        <v>192</v>
      </c>
    </row>
    <row r="125" s="2" customFormat="1">
      <c r="A125" s="34"/>
      <c r="B125" s="35"/>
      <c r="C125" s="36"/>
      <c r="D125" s="218" t="s">
        <v>154</v>
      </c>
      <c r="E125" s="36"/>
      <c r="F125" s="219" t="s">
        <v>193</v>
      </c>
      <c r="G125" s="36"/>
      <c r="H125" s="36"/>
      <c r="I125" s="36"/>
      <c r="J125" s="36"/>
      <c r="K125" s="36"/>
      <c r="L125" s="40"/>
      <c r="M125" s="220"/>
      <c r="N125" s="221"/>
      <c r="O125" s="79"/>
      <c r="P125" s="79"/>
      <c r="Q125" s="79"/>
      <c r="R125" s="79"/>
      <c r="S125" s="79"/>
      <c r="T125" s="8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154</v>
      </c>
      <c r="AU125" s="19" t="s">
        <v>82</v>
      </c>
    </row>
    <row r="126" s="2" customFormat="1">
      <c r="A126" s="34"/>
      <c r="B126" s="35"/>
      <c r="C126" s="36"/>
      <c r="D126" s="222" t="s">
        <v>156</v>
      </c>
      <c r="E126" s="36"/>
      <c r="F126" s="223" t="s">
        <v>194</v>
      </c>
      <c r="G126" s="36"/>
      <c r="H126" s="36"/>
      <c r="I126" s="36"/>
      <c r="J126" s="36"/>
      <c r="K126" s="36"/>
      <c r="L126" s="40"/>
      <c r="M126" s="220"/>
      <c r="N126" s="221"/>
      <c r="O126" s="79"/>
      <c r="P126" s="79"/>
      <c r="Q126" s="79"/>
      <c r="R126" s="79"/>
      <c r="S126" s="79"/>
      <c r="T126" s="8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156</v>
      </c>
      <c r="AU126" s="19" t="s">
        <v>82</v>
      </c>
    </row>
    <row r="127" s="13" customFormat="1">
      <c r="A127" s="13"/>
      <c r="B127" s="224"/>
      <c r="C127" s="225"/>
      <c r="D127" s="218" t="s">
        <v>158</v>
      </c>
      <c r="E127" s="226" t="s">
        <v>17</v>
      </c>
      <c r="F127" s="227" t="s">
        <v>159</v>
      </c>
      <c r="G127" s="225"/>
      <c r="H127" s="226" t="s">
        <v>17</v>
      </c>
      <c r="I127" s="225"/>
      <c r="J127" s="225"/>
      <c r="K127" s="225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158</v>
      </c>
      <c r="AU127" s="232" t="s">
        <v>82</v>
      </c>
      <c r="AV127" s="13" t="s">
        <v>80</v>
      </c>
      <c r="AW127" s="13" t="s">
        <v>35</v>
      </c>
      <c r="AX127" s="13" t="s">
        <v>73</v>
      </c>
      <c r="AY127" s="232" t="s">
        <v>145</v>
      </c>
    </row>
    <row r="128" s="13" customFormat="1">
      <c r="A128" s="13"/>
      <c r="B128" s="224"/>
      <c r="C128" s="225"/>
      <c r="D128" s="218" t="s">
        <v>158</v>
      </c>
      <c r="E128" s="226" t="s">
        <v>17</v>
      </c>
      <c r="F128" s="227" t="s">
        <v>195</v>
      </c>
      <c r="G128" s="225"/>
      <c r="H128" s="226" t="s">
        <v>17</v>
      </c>
      <c r="I128" s="225"/>
      <c r="J128" s="225"/>
      <c r="K128" s="225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158</v>
      </c>
      <c r="AU128" s="232" t="s">
        <v>82</v>
      </c>
      <c r="AV128" s="13" t="s">
        <v>80</v>
      </c>
      <c r="AW128" s="13" t="s">
        <v>35</v>
      </c>
      <c r="AX128" s="13" t="s">
        <v>73</v>
      </c>
      <c r="AY128" s="232" t="s">
        <v>145</v>
      </c>
    </row>
    <row r="129" s="14" customFormat="1">
      <c r="A129" s="14"/>
      <c r="B129" s="233"/>
      <c r="C129" s="234"/>
      <c r="D129" s="218" t="s">
        <v>158</v>
      </c>
      <c r="E129" s="235" t="s">
        <v>17</v>
      </c>
      <c r="F129" s="236" t="s">
        <v>196</v>
      </c>
      <c r="G129" s="234"/>
      <c r="H129" s="237">
        <v>110</v>
      </c>
      <c r="I129" s="234"/>
      <c r="J129" s="234"/>
      <c r="K129" s="234"/>
      <c r="L129" s="238"/>
      <c r="M129" s="239"/>
      <c r="N129" s="240"/>
      <c r="O129" s="240"/>
      <c r="P129" s="240"/>
      <c r="Q129" s="240"/>
      <c r="R129" s="240"/>
      <c r="S129" s="240"/>
      <c r="T129" s="24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2" t="s">
        <v>158</v>
      </c>
      <c r="AU129" s="242" t="s">
        <v>82</v>
      </c>
      <c r="AV129" s="14" t="s">
        <v>82</v>
      </c>
      <c r="AW129" s="14" t="s">
        <v>35</v>
      </c>
      <c r="AX129" s="14" t="s">
        <v>80</v>
      </c>
      <c r="AY129" s="242" t="s">
        <v>145</v>
      </c>
    </row>
    <row r="130" s="2" customFormat="1" ht="24.15" customHeight="1">
      <c r="A130" s="34"/>
      <c r="B130" s="35"/>
      <c r="C130" s="243" t="s">
        <v>197</v>
      </c>
      <c r="D130" s="243" t="s">
        <v>167</v>
      </c>
      <c r="E130" s="244" t="s">
        <v>198</v>
      </c>
      <c r="F130" s="245" t="s">
        <v>199</v>
      </c>
      <c r="G130" s="246" t="s">
        <v>174</v>
      </c>
      <c r="H130" s="247">
        <v>115.5</v>
      </c>
      <c r="I130" s="248">
        <v>131</v>
      </c>
      <c r="J130" s="248">
        <f>ROUND(I130*H130,2)</f>
        <v>15130.5</v>
      </c>
      <c r="K130" s="245" t="s">
        <v>151</v>
      </c>
      <c r="L130" s="249"/>
      <c r="M130" s="250" t="s">
        <v>17</v>
      </c>
      <c r="N130" s="251" t="s">
        <v>44</v>
      </c>
      <c r="O130" s="214">
        <v>0</v>
      </c>
      <c r="P130" s="214">
        <f>O130*H130</f>
        <v>0</v>
      </c>
      <c r="Q130" s="214">
        <v>0.00064000000000000005</v>
      </c>
      <c r="R130" s="214">
        <f>Q130*H130</f>
        <v>0.07392</v>
      </c>
      <c r="S130" s="214">
        <v>0</v>
      </c>
      <c r="T130" s="215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6" t="s">
        <v>184</v>
      </c>
      <c r="AT130" s="216" t="s">
        <v>167</v>
      </c>
      <c r="AU130" s="216" t="s">
        <v>82</v>
      </c>
      <c r="AY130" s="19" t="s">
        <v>145</v>
      </c>
      <c r="BE130" s="217">
        <f>IF(N130="základní",J130,0)</f>
        <v>15130.5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9" t="s">
        <v>80</v>
      </c>
      <c r="BK130" s="217">
        <f>ROUND(I130*H130,2)</f>
        <v>15130.5</v>
      </c>
      <c r="BL130" s="19" t="s">
        <v>175</v>
      </c>
      <c r="BM130" s="216" t="s">
        <v>200</v>
      </c>
    </row>
    <row r="131" s="2" customFormat="1">
      <c r="A131" s="34"/>
      <c r="B131" s="35"/>
      <c r="C131" s="36"/>
      <c r="D131" s="218" t="s">
        <v>154</v>
      </c>
      <c r="E131" s="36"/>
      <c r="F131" s="219" t="s">
        <v>199</v>
      </c>
      <c r="G131" s="36"/>
      <c r="H131" s="36"/>
      <c r="I131" s="36"/>
      <c r="J131" s="36"/>
      <c r="K131" s="36"/>
      <c r="L131" s="40"/>
      <c r="M131" s="220"/>
      <c r="N131" s="221"/>
      <c r="O131" s="79"/>
      <c r="P131" s="79"/>
      <c r="Q131" s="79"/>
      <c r="R131" s="79"/>
      <c r="S131" s="79"/>
      <c r="T131" s="80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9" t="s">
        <v>154</v>
      </c>
      <c r="AU131" s="19" t="s">
        <v>82</v>
      </c>
    </row>
    <row r="132" s="13" customFormat="1">
      <c r="A132" s="13"/>
      <c r="B132" s="224"/>
      <c r="C132" s="225"/>
      <c r="D132" s="218" t="s">
        <v>158</v>
      </c>
      <c r="E132" s="226" t="s">
        <v>17</v>
      </c>
      <c r="F132" s="227" t="s">
        <v>159</v>
      </c>
      <c r="G132" s="225"/>
      <c r="H132" s="226" t="s">
        <v>17</v>
      </c>
      <c r="I132" s="225"/>
      <c r="J132" s="225"/>
      <c r="K132" s="225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158</v>
      </c>
      <c r="AU132" s="232" t="s">
        <v>82</v>
      </c>
      <c r="AV132" s="13" t="s">
        <v>80</v>
      </c>
      <c r="AW132" s="13" t="s">
        <v>35</v>
      </c>
      <c r="AX132" s="13" t="s">
        <v>73</v>
      </c>
      <c r="AY132" s="232" t="s">
        <v>145</v>
      </c>
    </row>
    <row r="133" s="13" customFormat="1">
      <c r="A133" s="13"/>
      <c r="B133" s="224"/>
      <c r="C133" s="225"/>
      <c r="D133" s="218" t="s">
        <v>158</v>
      </c>
      <c r="E133" s="226" t="s">
        <v>17</v>
      </c>
      <c r="F133" s="227" t="s">
        <v>195</v>
      </c>
      <c r="G133" s="225"/>
      <c r="H133" s="226" t="s">
        <v>17</v>
      </c>
      <c r="I133" s="225"/>
      <c r="J133" s="225"/>
      <c r="K133" s="225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158</v>
      </c>
      <c r="AU133" s="232" t="s">
        <v>82</v>
      </c>
      <c r="AV133" s="13" t="s">
        <v>80</v>
      </c>
      <c r="AW133" s="13" t="s">
        <v>35</v>
      </c>
      <c r="AX133" s="13" t="s">
        <v>73</v>
      </c>
      <c r="AY133" s="232" t="s">
        <v>145</v>
      </c>
    </row>
    <row r="134" s="13" customFormat="1">
      <c r="A134" s="13"/>
      <c r="B134" s="224"/>
      <c r="C134" s="225"/>
      <c r="D134" s="218" t="s">
        <v>158</v>
      </c>
      <c r="E134" s="226" t="s">
        <v>17</v>
      </c>
      <c r="F134" s="227" t="s">
        <v>201</v>
      </c>
      <c r="G134" s="225"/>
      <c r="H134" s="226" t="s">
        <v>17</v>
      </c>
      <c r="I134" s="225"/>
      <c r="J134" s="225"/>
      <c r="K134" s="225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158</v>
      </c>
      <c r="AU134" s="232" t="s">
        <v>82</v>
      </c>
      <c r="AV134" s="13" t="s">
        <v>80</v>
      </c>
      <c r="AW134" s="13" t="s">
        <v>35</v>
      </c>
      <c r="AX134" s="13" t="s">
        <v>73</v>
      </c>
      <c r="AY134" s="232" t="s">
        <v>145</v>
      </c>
    </row>
    <row r="135" s="14" customFormat="1">
      <c r="A135" s="14"/>
      <c r="B135" s="233"/>
      <c r="C135" s="234"/>
      <c r="D135" s="218" t="s">
        <v>158</v>
      </c>
      <c r="E135" s="235" t="s">
        <v>17</v>
      </c>
      <c r="F135" s="236" t="s">
        <v>202</v>
      </c>
      <c r="G135" s="234"/>
      <c r="H135" s="237">
        <v>115.5</v>
      </c>
      <c r="I135" s="234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2" t="s">
        <v>158</v>
      </c>
      <c r="AU135" s="242" t="s">
        <v>82</v>
      </c>
      <c r="AV135" s="14" t="s">
        <v>82</v>
      </c>
      <c r="AW135" s="14" t="s">
        <v>35</v>
      </c>
      <c r="AX135" s="14" t="s">
        <v>80</v>
      </c>
      <c r="AY135" s="242" t="s">
        <v>145</v>
      </c>
    </row>
    <row r="136" s="2" customFormat="1" ht="37.8" customHeight="1">
      <c r="A136" s="34"/>
      <c r="B136" s="35"/>
      <c r="C136" s="206" t="s">
        <v>203</v>
      </c>
      <c r="D136" s="206" t="s">
        <v>147</v>
      </c>
      <c r="E136" s="207" t="s">
        <v>204</v>
      </c>
      <c r="F136" s="208" t="s">
        <v>205</v>
      </c>
      <c r="G136" s="209" t="s">
        <v>174</v>
      </c>
      <c r="H136" s="210">
        <v>130</v>
      </c>
      <c r="I136" s="211">
        <v>37.5</v>
      </c>
      <c r="J136" s="211">
        <f>ROUND(I136*H136,2)</f>
        <v>4875</v>
      </c>
      <c r="K136" s="208" t="s">
        <v>151</v>
      </c>
      <c r="L136" s="40"/>
      <c r="M136" s="212" t="s">
        <v>17</v>
      </c>
      <c r="N136" s="213" t="s">
        <v>44</v>
      </c>
      <c r="O136" s="214">
        <v>0.058000000000000003</v>
      </c>
      <c r="P136" s="214">
        <f>O136*H136</f>
        <v>7.54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175</v>
      </c>
      <c r="AT136" s="216" t="s">
        <v>147</v>
      </c>
      <c r="AU136" s="216" t="s">
        <v>82</v>
      </c>
      <c r="AY136" s="19" t="s">
        <v>145</v>
      </c>
      <c r="BE136" s="217">
        <f>IF(N136="základní",J136,0)</f>
        <v>4875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9" t="s">
        <v>80</v>
      </c>
      <c r="BK136" s="217">
        <f>ROUND(I136*H136,2)</f>
        <v>4875</v>
      </c>
      <c r="BL136" s="19" t="s">
        <v>175</v>
      </c>
      <c r="BM136" s="216" t="s">
        <v>206</v>
      </c>
    </row>
    <row r="137" s="2" customFormat="1">
      <c r="A137" s="34"/>
      <c r="B137" s="35"/>
      <c r="C137" s="36"/>
      <c r="D137" s="218" t="s">
        <v>154</v>
      </c>
      <c r="E137" s="36"/>
      <c r="F137" s="219" t="s">
        <v>207</v>
      </c>
      <c r="G137" s="36"/>
      <c r="H137" s="36"/>
      <c r="I137" s="36"/>
      <c r="J137" s="36"/>
      <c r="K137" s="36"/>
      <c r="L137" s="40"/>
      <c r="M137" s="220"/>
      <c r="N137" s="221"/>
      <c r="O137" s="79"/>
      <c r="P137" s="79"/>
      <c r="Q137" s="79"/>
      <c r="R137" s="79"/>
      <c r="S137" s="79"/>
      <c r="T137" s="80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154</v>
      </c>
      <c r="AU137" s="19" t="s">
        <v>82</v>
      </c>
    </row>
    <row r="138" s="2" customFormat="1">
      <c r="A138" s="34"/>
      <c r="B138" s="35"/>
      <c r="C138" s="36"/>
      <c r="D138" s="222" t="s">
        <v>156</v>
      </c>
      <c r="E138" s="36"/>
      <c r="F138" s="223" t="s">
        <v>208</v>
      </c>
      <c r="G138" s="36"/>
      <c r="H138" s="36"/>
      <c r="I138" s="36"/>
      <c r="J138" s="36"/>
      <c r="K138" s="36"/>
      <c r="L138" s="40"/>
      <c r="M138" s="220"/>
      <c r="N138" s="221"/>
      <c r="O138" s="79"/>
      <c r="P138" s="79"/>
      <c r="Q138" s="79"/>
      <c r="R138" s="79"/>
      <c r="S138" s="79"/>
      <c r="T138" s="80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156</v>
      </c>
      <c r="AU138" s="19" t="s">
        <v>82</v>
      </c>
    </row>
    <row r="139" s="13" customFormat="1">
      <c r="A139" s="13"/>
      <c r="B139" s="224"/>
      <c r="C139" s="225"/>
      <c r="D139" s="218" t="s">
        <v>158</v>
      </c>
      <c r="E139" s="226" t="s">
        <v>17</v>
      </c>
      <c r="F139" s="227" t="s">
        <v>159</v>
      </c>
      <c r="G139" s="225"/>
      <c r="H139" s="226" t="s">
        <v>17</v>
      </c>
      <c r="I139" s="225"/>
      <c r="J139" s="225"/>
      <c r="K139" s="225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158</v>
      </c>
      <c r="AU139" s="232" t="s">
        <v>82</v>
      </c>
      <c r="AV139" s="13" t="s">
        <v>80</v>
      </c>
      <c r="AW139" s="13" t="s">
        <v>35</v>
      </c>
      <c r="AX139" s="13" t="s">
        <v>73</v>
      </c>
      <c r="AY139" s="232" t="s">
        <v>145</v>
      </c>
    </row>
    <row r="140" s="13" customFormat="1">
      <c r="A140" s="13"/>
      <c r="B140" s="224"/>
      <c r="C140" s="225"/>
      <c r="D140" s="218" t="s">
        <v>158</v>
      </c>
      <c r="E140" s="226" t="s">
        <v>17</v>
      </c>
      <c r="F140" s="227" t="s">
        <v>209</v>
      </c>
      <c r="G140" s="225"/>
      <c r="H140" s="226" t="s">
        <v>17</v>
      </c>
      <c r="I140" s="225"/>
      <c r="J140" s="225"/>
      <c r="K140" s="225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158</v>
      </c>
      <c r="AU140" s="232" t="s">
        <v>82</v>
      </c>
      <c r="AV140" s="13" t="s">
        <v>80</v>
      </c>
      <c r="AW140" s="13" t="s">
        <v>35</v>
      </c>
      <c r="AX140" s="13" t="s">
        <v>73</v>
      </c>
      <c r="AY140" s="232" t="s">
        <v>145</v>
      </c>
    </row>
    <row r="141" s="14" customFormat="1">
      <c r="A141" s="14"/>
      <c r="B141" s="233"/>
      <c r="C141" s="234"/>
      <c r="D141" s="218" t="s">
        <v>158</v>
      </c>
      <c r="E141" s="235" t="s">
        <v>17</v>
      </c>
      <c r="F141" s="236" t="s">
        <v>210</v>
      </c>
      <c r="G141" s="234"/>
      <c r="H141" s="237">
        <v>130</v>
      </c>
      <c r="I141" s="234"/>
      <c r="J141" s="234"/>
      <c r="K141" s="234"/>
      <c r="L141" s="238"/>
      <c r="M141" s="239"/>
      <c r="N141" s="240"/>
      <c r="O141" s="240"/>
      <c r="P141" s="240"/>
      <c r="Q141" s="240"/>
      <c r="R141" s="240"/>
      <c r="S141" s="240"/>
      <c r="T141" s="24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2" t="s">
        <v>158</v>
      </c>
      <c r="AU141" s="242" t="s">
        <v>82</v>
      </c>
      <c r="AV141" s="14" t="s">
        <v>82</v>
      </c>
      <c r="AW141" s="14" t="s">
        <v>35</v>
      </c>
      <c r="AX141" s="14" t="s">
        <v>80</v>
      </c>
      <c r="AY141" s="242" t="s">
        <v>145</v>
      </c>
    </row>
    <row r="142" s="2" customFormat="1" ht="24.15" customHeight="1">
      <c r="A142" s="34"/>
      <c r="B142" s="35"/>
      <c r="C142" s="243" t="s">
        <v>211</v>
      </c>
      <c r="D142" s="243" t="s">
        <v>167</v>
      </c>
      <c r="E142" s="244" t="s">
        <v>212</v>
      </c>
      <c r="F142" s="245" t="s">
        <v>213</v>
      </c>
      <c r="G142" s="246" t="s">
        <v>174</v>
      </c>
      <c r="H142" s="247">
        <v>136.5</v>
      </c>
      <c r="I142" s="248">
        <v>221</v>
      </c>
      <c r="J142" s="248">
        <f>ROUND(I142*H142,2)</f>
        <v>30166.5</v>
      </c>
      <c r="K142" s="245" t="s">
        <v>151</v>
      </c>
      <c r="L142" s="249"/>
      <c r="M142" s="250" t="s">
        <v>17</v>
      </c>
      <c r="N142" s="251" t="s">
        <v>44</v>
      </c>
      <c r="O142" s="214">
        <v>0</v>
      </c>
      <c r="P142" s="214">
        <f>O142*H142</f>
        <v>0</v>
      </c>
      <c r="Q142" s="214">
        <v>0.00089999999999999998</v>
      </c>
      <c r="R142" s="214">
        <f>Q142*H142</f>
        <v>0.12285</v>
      </c>
      <c r="S142" s="214">
        <v>0</v>
      </c>
      <c r="T142" s="215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16" t="s">
        <v>184</v>
      </c>
      <c r="AT142" s="216" t="s">
        <v>167</v>
      </c>
      <c r="AU142" s="216" t="s">
        <v>82</v>
      </c>
      <c r="AY142" s="19" t="s">
        <v>145</v>
      </c>
      <c r="BE142" s="217">
        <f>IF(N142="základní",J142,0)</f>
        <v>30166.5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9" t="s">
        <v>80</v>
      </c>
      <c r="BK142" s="217">
        <f>ROUND(I142*H142,2)</f>
        <v>30166.5</v>
      </c>
      <c r="BL142" s="19" t="s">
        <v>175</v>
      </c>
      <c r="BM142" s="216" t="s">
        <v>214</v>
      </c>
    </row>
    <row r="143" s="2" customFormat="1">
      <c r="A143" s="34"/>
      <c r="B143" s="35"/>
      <c r="C143" s="36"/>
      <c r="D143" s="218" t="s">
        <v>154</v>
      </c>
      <c r="E143" s="36"/>
      <c r="F143" s="219" t="s">
        <v>213</v>
      </c>
      <c r="G143" s="36"/>
      <c r="H143" s="36"/>
      <c r="I143" s="36"/>
      <c r="J143" s="36"/>
      <c r="K143" s="36"/>
      <c r="L143" s="40"/>
      <c r="M143" s="220"/>
      <c r="N143" s="221"/>
      <c r="O143" s="79"/>
      <c r="P143" s="79"/>
      <c r="Q143" s="79"/>
      <c r="R143" s="79"/>
      <c r="S143" s="79"/>
      <c r="T143" s="80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9" t="s">
        <v>154</v>
      </c>
      <c r="AU143" s="19" t="s">
        <v>82</v>
      </c>
    </row>
    <row r="144" s="13" customFormat="1">
      <c r="A144" s="13"/>
      <c r="B144" s="224"/>
      <c r="C144" s="225"/>
      <c r="D144" s="218" t="s">
        <v>158</v>
      </c>
      <c r="E144" s="226" t="s">
        <v>17</v>
      </c>
      <c r="F144" s="227" t="s">
        <v>159</v>
      </c>
      <c r="G144" s="225"/>
      <c r="H144" s="226" t="s">
        <v>17</v>
      </c>
      <c r="I144" s="225"/>
      <c r="J144" s="225"/>
      <c r="K144" s="225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158</v>
      </c>
      <c r="AU144" s="232" t="s">
        <v>82</v>
      </c>
      <c r="AV144" s="13" t="s">
        <v>80</v>
      </c>
      <c r="AW144" s="13" t="s">
        <v>35</v>
      </c>
      <c r="AX144" s="13" t="s">
        <v>73</v>
      </c>
      <c r="AY144" s="232" t="s">
        <v>145</v>
      </c>
    </row>
    <row r="145" s="13" customFormat="1">
      <c r="A145" s="13"/>
      <c r="B145" s="224"/>
      <c r="C145" s="225"/>
      <c r="D145" s="218" t="s">
        <v>158</v>
      </c>
      <c r="E145" s="226" t="s">
        <v>17</v>
      </c>
      <c r="F145" s="227" t="s">
        <v>209</v>
      </c>
      <c r="G145" s="225"/>
      <c r="H145" s="226" t="s">
        <v>17</v>
      </c>
      <c r="I145" s="225"/>
      <c r="J145" s="225"/>
      <c r="K145" s="225"/>
      <c r="L145" s="228"/>
      <c r="M145" s="229"/>
      <c r="N145" s="230"/>
      <c r="O145" s="230"/>
      <c r="P145" s="230"/>
      <c r="Q145" s="230"/>
      <c r="R145" s="230"/>
      <c r="S145" s="230"/>
      <c r="T145" s="23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2" t="s">
        <v>158</v>
      </c>
      <c r="AU145" s="232" t="s">
        <v>82</v>
      </c>
      <c r="AV145" s="13" t="s">
        <v>80</v>
      </c>
      <c r="AW145" s="13" t="s">
        <v>35</v>
      </c>
      <c r="AX145" s="13" t="s">
        <v>73</v>
      </c>
      <c r="AY145" s="232" t="s">
        <v>145</v>
      </c>
    </row>
    <row r="146" s="13" customFormat="1">
      <c r="A146" s="13"/>
      <c r="B146" s="224"/>
      <c r="C146" s="225"/>
      <c r="D146" s="218" t="s">
        <v>158</v>
      </c>
      <c r="E146" s="226" t="s">
        <v>17</v>
      </c>
      <c r="F146" s="227" t="s">
        <v>201</v>
      </c>
      <c r="G146" s="225"/>
      <c r="H146" s="226" t="s">
        <v>17</v>
      </c>
      <c r="I146" s="225"/>
      <c r="J146" s="225"/>
      <c r="K146" s="225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158</v>
      </c>
      <c r="AU146" s="232" t="s">
        <v>82</v>
      </c>
      <c r="AV146" s="13" t="s">
        <v>80</v>
      </c>
      <c r="AW146" s="13" t="s">
        <v>35</v>
      </c>
      <c r="AX146" s="13" t="s">
        <v>73</v>
      </c>
      <c r="AY146" s="232" t="s">
        <v>145</v>
      </c>
    </row>
    <row r="147" s="14" customFormat="1">
      <c r="A147" s="14"/>
      <c r="B147" s="233"/>
      <c r="C147" s="234"/>
      <c r="D147" s="218" t="s">
        <v>158</v>
      </c>
      <c r="E147" s="235" t="s">
        <v>17</v>
      </c>
      <c r="F147" s="236" t="s">
        <v>215</v>
      </c>
      <c r="G147" s="234"/>
      <c r="H147" s="237">
        <v>136.5</v>
      </c>
      <c r="I147" s="234"/>
      <c r="J147" s="234"/>
      <c r="K147" s="234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158</v>
      </c>
      <c r="AU147" s="242" t="s">
        <v>82</v>
      </c>
      <c r="AV147" s="14" t="s">
        <v>82</v>
      </c>
      <c r="AW147" s="14" t="s">
        <v>35</v>
      </c>
      <c r="AX147" s="14" t="s">
        <v>80</v>
      </c>
      <c r="AY147" s="242" t="s">
        <v>145</v>
      </c>
    </row>
    <row r="148" s="2" customFormat="1" ht="37.8" customHeight="1">
      <c r="A148" s="34"/>
      <c r="B148" s="35"/>
      <c r="C148" s="206" t="s">
        <v>216</v>
      </c>
      <c r="D148" s="206" t="s">
        <v>147</v>
      </c>
      <c r="E148" s="207" t="s">
        <v>217</v>
      </c>
      <c r="F148" s="208" t="s">
        <v>218</v>
      </c>
      <c r="G148" s="209" t="s">
        <v>174</v>
      </c>
      <c r="H148" s="210">
        <v>140</v>
      </c>
      <c r="I148" s="211">
        <v>58.200000000000003</v>
      </c>
      <c r="J148" s="211">
        <f>ROUND(I148*H148,2)</f>
        <v>8148</v>
      </c>
      <c r="K148" s="208" t="s">
        <v>151</v>
      </c>
      <c r="L148" s="40"/>
      <c r="M148" s="212" t="s">
        <v>17</v>
      </c>
      <c r="N148" s="213" t="s">
        <v>44</v>
      </c>
      <c r="O148" s="214">
        <v>0.089999999999999997</v>
      </c>
      <c r="P148" s="214">
        <f>O148*H148</f>
        <v>12.6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16" t="s">
        <v>175</v>
      </c>
      <c r="AT148" s="216" t="s">
        <v>147</v>
      </c>
      <c r="AU148" s="216" t="s">
        <v>82</v>
      </c>
      <c r="AY148" s="19" t="s">
        <v>145</v>
      </c>
      <c r="BE148" s="217">
        <f>IF(N148="základní",J148,0)</f>
        <v>8148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9" t="s">
        <v>80</v>
      </c>
      <c r="BK148" s="217">
        <f>ROUND(I148*H148,2)</f>
        <v>8148</v>
      </c>
      <c r="BL148" s="19" t="s">
        <v>175</v>
      </c>
      <c r="BM148" s="216" t="s">
        <v>219</v>
      </c>
    </row>
    <row r="149" s="2" customFormat="1">
      <c r="A149" s="34"/>
      <c r="B149" s="35"/>
      <c r="C149" s="36"/>
      <c r="D149" s="218" t="s">
        <v>154</v>
      </c>
      <c r="E149" s="36"/>
      <c r="F149" s="219" t="s">
        <v>220</v>
      </c>
      <c r="G149" s="36"/>
      <c r="H149" s="36"/>
      <c r="I149" s="36"/>
      <c r="J149" s="36"/>
      <c r="K149" s="36"/>
      <c r="L149" s="40"/>
      <c r="M149" s="220"/>
      <c r="N149" s="221"/>
      <c r="O149" s="79"/>
      <c r="P149" s="79"/>
      <c r="Q149" s="79"/>
      <c r="R149" s="79"/>
      <c r="S149" s="79"/>
      <c r="T149" s="80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9" t="s">
        <v>154</v>
      </c>
      <c r="AU149" s="19" t="s">
        <v>82</v>
      </c>
    </row>
    <row r="150" s="2" customFormat="1">
      <c r="A150" s="34"/>
      <c r="B150" s="35"/>
      <c r="C150" s="36"/>
      <c r="D150" s="222" t="s">
        <v>156</v>
      </c>
      <c r="E150" s="36"/>
      <c r="F150" s="223" t="s">
        <v>221</v>
      </c>
      <c r="G150" s="36"/>
      <c r="H150" s="36"/>
      <c r="I150" s="36"/>
      <c r="J150" s="36"/>
      <c r="K150" s="36"/>
      <c r="L150" s="40"/>
      <c r="M150" s="220"/>
      <c r="N150" s="221"/>
      <c r="O150" s="79"/>
      <c r="P150" s="79"/>
      <c r="Q150" s="79"/>
      <c r="R150" s="79"/>
      <c r="S150" s="79"/>
      <c r="T150" s="80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9" t="s">
        <v>156</v>
      </c>
      <c r="AU150" s="19" t="s">
        <v>82</v>
      </c>
    </row>
    <row r="151" s="13" customFormat="1">
      <c r="A151" s="13"/>
      <c r="B151" s="224"/>
      <c r="C151" s="225"/>
      <c r="D151" s="218" t="s">
        <v>158</v>
      </c>
      <c r="E151" s="226" t="s">
        <v>17</v>
      </c>
      <c r="F151" s="227" t="s">
        <v>159</v>
      </c>
      <c r="G151" s="225"/>
      <c r="H151" s="226" t="s">
        <v>17</v>
      </c>
      <c r="I151" s="225"/>
      <c r="J151" s="225"/>
      <c r="K151" s="225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158</v>
      </c>
      <c r="AU151" s="232" t="s">
        <v>82</v>
      </c>
      <c r="AV151" s="13" t="s">
        <v>80</v>
      </c>
      <c r="AW151" s="13" t="s">
        <v>35</v>
      </c>
      <c r="AX151" s="13" t="s">
        <v>73</v>
      </c>
      <c r="AY151" s="232" t="s">
        <v>145</v>
      </c>
    </row>
    <row r="152" s="13" customFormat="1">
      <c r="A152" s="13"/>
      <c r="B152" s="224"/>
      <c r="C152" s="225"/>
      <c r="D152" s="218" t="s">
        <v>158</v>
      </c>
      <c r="E152" s="226" t="s">
        <v>17</v>
      </c>
      <c r="F152" s="227" t="s">
        <v>222</v>
      </c>
      <c r="G152" s="225"/>
      <c r="H152" s="226" t="s">
        <v>17</v>
      </c>
      <c r="I152" s="225"/>
      <c r="J152" s="225"/>
      <c r="K152" s="225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158</v>
      </c>
      <c r="AU152" s="232" t="s">
        <v>82</v>
      </c>
      <c r="AV152" s="13" t="s">
        <v>80</v>
      </c>
      <c r="AW152" s="13" t="s">
        <v>35</v>
      </c>
      <c r="AX152" s="13" t="s">
        <v>73</v>
      </c>
      <c r="AY152" s="232" t="s">
        <v>145</v>
      </c>
    </row>
    <row r="153" s="14" customFormat="1">
      <c r="A153" s="14"/>
      <c r="B153" s="233"/>
      <c r="C153" s="234"/>
      <c r="D153" s="218" t="s">
        <v>158</v>
      </c>
      <c r="E153" s="235" t="s">
        <v>17</v>
      </c>
      <c r="F153" s="236" t="s">
        <v>223</v>
      </c>
      <c r="G153" s="234"/>
      <c r="H153" s="237">
        <v>140</v>
      </c>
      <c r="I153" s="234"/>
      <c r="J153" s="234"/>
      <c r="K153" s="234"/>
      <c r="L153" s="238"/>
      <c r="M153" s="239"/>
      <c r="N153" s="240"/>
      <c r="O153" s="240"/>
      <c r="P153" s="240"/>
      <c r="Q153" s="240"/>
      <c r="R153" s="240"/>
      <c r="S153" s="240"/>
      <c r="T153" s="24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2" t="s">
        <v>158</v>
      </c>
      <c r="AU153" s="242" t="s">
        <v>82</v>
      </c>
      <c r="AV153" s="14" t="s">
        <v>82</v>
      </c>
      <c r="AW153" s="14" t="s">
        <v>35</v>
      </c>
      <c r="AX153" s="14" t="s">
        <v>80</v>
      </c>
      <c r="AY153" s="242" t="s">
        <v>145</v>
      </c>
    </row>
    <row r="154" s="2" customFormat="1" ht="24.15" customHeight="1">
      <c r="A154" s="34"/>
      <c r="B154" s="35"/>
      <c r="C154" s="243" t="s">
        <v>224</v>
      </c>
      <c r="D154" s="243" t="s">
        <v>167</v>
      </c>
      <c r="E154" s="244" t="s">
        <v>225</v>
      </c>
      <c r="F154" s="245" t="s">
        <v>226</v>
      </c>
      <c r="G154" s="246" t="s">
        <v>174</v>
      </c>
      <c r="H154" s="247">
        <v>147</v>
      </c>
      <c r="I154" s="248">
        <v>367</v>
      </c>
      <c r="J154" s="248">
        <f>ROUND(I154*H154,2)</f>
        <v>53949</v>
      </c>
      <c r="K154" s="245" t="s">
        <v>151</v>
      </c>
      <c r="L154" s="249"/>
      <c r="M154" s="250" t="s">
        <v>17</v>
      </c>
      <c r="N154" s="251" t="s">
        <v>44</v>
      </c>
      <c r="O154" s="214">
        <v>0</v>
      </c>
      <c r="P154" s="214">
        <f>O154*H154</f>
        <v>0</v>
      </c>
      <c r="Q154" s="214">
        <v>0.00147</v>
      </c>
      <c r="R154" s="214">
        <f>Q154*H154</f>
        <v>0.21609</v>
      </c>
      <c r="S154" s="214">
        <v>0</v>
      </c>
      <c r="T154" s="21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184</v>
      </c>
      <c r="AT154" s="216" t="s">
        <v>167</v>
      </c>
      <c r="AU154" s="216" t="s">
        <v>82</v>
      </c>
      <c r="AY154" s="19" t="s">
        <v>145</v>
      </c>
      <c r="BE154" s="217">
        <f>IF(N154="základní",J154,0)</f>
        <v>53949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9" t="s">
        <v>80</v>
      </c>
      <c r="BK154" s="217">
        <f>ROUND(I154*H154,2)</f>
        <v>53949</v>
      </c>
      <c r="BL154" s="19" t="s">
        <v>175</v>
      </c>
      <c r="BM154" s="216" t="s">
        <v>227</v>
      </c>
    </row>
    <row r="155" s="2" customFormat="1">
      <c r="A155" s="34"/>
      <c r="B155" s="35"/>
      <c r="C155" s="36"/>
      <c r="D155" s="218" t="s">
        <v>154</v>
      </c>
      <c r="E155" s="36"/>
      <c r="F155" s="219" t="s">
        <v>226</v>
      </c>
      <c r="G155" s="36"/>
      <c r="H155" s="36"/>
      <c r="I155" s="36"/>
      <c r="J155" s="36"/>
      <c r="K155" s="36"/>
      <c r="L155" s="40"/>
      <c r="M155" s="220"/>
      <c r="N155" s="221"/>
      <c r="O155" s="79"/>
      <c r="P155" s="79"/>
      <c r="Q155" s="79"/>
      <c r="R155" s="79"/>
      <c r="S155" s="79"/>
      <c r="T155" s="80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154</v>
      </c>
      <c r="AU155" s="19" t="s">
        <v>82</v>
      </c>
    </row>
    <row r="156" s="13" customFormat="1">
      <c r="A156" s="13"/>
      <c r="B156" s="224"/>
      <c r="C156" s="225"/>
      <c r="D156" s="218" t="s">
        <v>158</v>
      </c>
      <c r="E156" s="226" t="s">
        <v>17</v>
      </c>
      <c r="F156" s="227" t="s">
        <v>159</v>
      </c>
      <c r="G156" s="225"/>
      <c r="H156" s="226" t="s">
        <v>17</v>
      </c>
      <c r="I156" s="225"/>
      <c r="J156" s="225"/>
      <c r="K156" s="225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158</v>
      </c>
      <c r="AU156" s="232" t="s">
        <v>82</v>
      </c>
      <c r="AV156" s="13" t="s">
        <v>80</v>
      </c>
      <c r="AW156" s="13" t="s">
        <v>35</v>
      </c>
      <c r="AX156" s="13" t="s">
        <v>73</v>
      </c>
      <c r="AY156" s="232" t="s">
        <v>145</v>
      </c>
    </row>
    <row r="157" s="13" customFormat="1">
      <c r="A157" s="13"/>
      <c r="B157" s="224"/>
      <c r="C157" s="225"/>
      <c r="D157" s="218" t="s">
        <v>158</v>
      </c>
      <c r="E157" s="226" t="s">
        <v>17</v>
      </c>
      <c r="F157" s="227" t="s">
        <v>222</v>
      </c>
      <c r="G157" s="225"/>
      <c r="H157" s="226" t="s">
        <v>17</v>
      </c>
      <c r="I157" s="225"/>
      <c r="J157" s="225"/>
      <c r="K157" s="225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158</v>
      </c>
      <c r="AU157" s="232" t="s">
        <v>82</v>
      </c>
      <c r="AV157" s="13" t="s">
        <v>80</v>
      </c>
      <c r="AW157" s="13" t="s">
        <v>35</v>
      </c>
      <c r="AX157" s="13" t="s">
        <v>73</v>
      </c>
      <c r="AY157" s="232" t="s">
        <v>145</v>
      </c>
    </row>
    <row r="158" s="13" customFormat="1">
      <c r="A158" s="13"/>
      <c r="B158" s="224"/>
      <c r="C158" s="225"/>
      <c r="D158" s="218" t="s">
        <v>158</v>
      </c>
      <c r="E158" s="226" t="s">
        <v>17</v>
      </c>
      <c r="F158" s="227" t="s">
        <v>201</v>
      </c>
      <c r="G158" s="225"/>
      <c r="H158" s="226" t="s">
        <v>17</v>
      </c>
      <c r="I158" s="225"/>
      <c r="J158" s="225"/>
      <c r="K158" s="225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158</v>
      </c>
      <c r="AU158" s="232" t="s">
        <v>82</v>
      </c>
      <c r="AV158" s="13" t="s">
        <v>80</v>
      </c>
      <c r="AW158" s="13" t="s">
        <v>35</v>
      </c>
      <c r="AX158" s="13" t="s">
        <v>73</v>
      </c>
      <c r="AY158" s="232" t="s">
        <v>145</v>
      </c>
    </row>
    <row r="159" s="14" customFormat="1">
      <c r="A159" s="14"/>
      <c r="B159" s="233"/>
      <c r="C159" s="234"/>
      <c r="D159" s="218" t="s">
        <v>158</v>
      </c>
      <c r="E159" s="235" t="s">
        <v>17</v>
      </c>
      <c r="F159" s="236" t="s">
        <v>228</v>
      </c>
      <c r="G159" s="234"/>
      <c r="H159" s="237">
        <v>147</v>
      </c>
      <c r="I159" s="234"/>
      <c r="J159" s="234"/>
      <c r="K159" s="234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158</v>
      </c>
      <c r="AU159" s="242" t="s">
        <v>82</v>
      </c>
      <c r="AV159" s="14" t="s">
        <v>82</v>
      </c>
      <c r="AW159" s="14" t="s">
        <v>35</v>
      </c>
      <c r="AX159" s="14" t="s">
        <v>80</v>
      </c>
      <c r="AY159" s="242" t="s">
        <v>145</v>
      </c>
    </row>
    <row r="160" s="12" customFormat="1" ht="22.8" customHeight="1">
      <c r="A160" s="12"/>
      <c r="B160" s="191"/>
      <c r="C160" s="192"/>
      <c r="D160" s="193" t="s">
        <v>72</v>
      </c>
      <c r="E160" s="204" t="s">
        <v>229</v>
      </c>
      <c r="F160" s="204" t="s">
        <v>230</v>
      </c>
      <c r="G160" s="192"/>
      <c r="H160" s="192"/>
      <c r="I160" s="192"/>
      <c r="J160" s="205">
        <f>BK160</f>
        <v>1668388.0399999996</v>
      </c>
      <c r="K160" s="192"/>
      <c r="L160" s="196"/>
      <c r="M160" s="197"/>
      <c r="N160" s="198"/>
      <c r="O160" s="198"/>
      <c r="P160" s="199">
        <f>SUM(P161:P384)</f>
        <v>986.7610699999999</v>
      </c>
      <c r="Q160" s="198"/>
      <c r="R160" s="199">
        <f>SUM(R161:R384)</f>
        <v>2.4933095299999999</v>
      </c>
      <c r="S160" s="198"/>
      <c r="T160" s="200">
        <f>SUM(T161:T384)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169</v>
      </c>
      <c r="AT160" s="202" t="s">
        <v>72</v>
      </c>
      <c r="AU160" s="202" t="s">
        <v>80</v>
      </c>
      <c r="AY160" s="201" t="s">
        <v>145</v>
      </c>
      <c r="BK160" s="203">
        <f>SUM(BK161:BK384)</f>
        <v>1668388.0399999996</v>
      </c>
    </row>
    <row r="161" s="2" customFormat="1" ht="24.15" customHeight="1">
      <c r="A161" s="34"/>
      <c r="B161" s="35"/>
      <c r="C161" s="206" t="s">
        <v>231</v>
      </c>
      <c r="D161" s="206" t="s">
        <v>147</v>
      </c>
      <c r="E161" s="207" t="s">
        <v>232</v>
      </c>
      <c r="F161" s="208" t="s">
        <v>233</v>
      </c>
      <c r="G161" s="209" t="s">
        <v>234</v>
      </c>
      <c r="H161" s="210">
        <v>0.29799999999999999</v>
      </c>
      <c r="I161" s="211">
        <v>1870</v>
      </c>
      <c r="J161" s="211">
        <f>ROUND(I161*H161,2)</f>
        <v>557.25999999999999</v>
      </c>
      <c r="K161" s="208" t="s">
        <v>151</v>
      </c>
      <c r="L161" s="40"/>
      <c r="M161" s="212" t="s">
        <v>17</v>
      </c>
      <c r="N161" s="213" t="s">
        <v>44</v>
      </c>
      <c r="O161" s="214">
        <v>4.0999999999999996</v>
      </c>
      <c r="P161" s="214">
        <f>O161*H161</f>
        <v>1.2217999999999998</v>
      </c>
      <c r="Q161" s="214">
        <v>0.0088000000000000005</v>
      </c>
      <c r="R161" s="214">
        <f>Q161*H161</f>
        <v>0.0026224</v>
      </c>
      <c r="S161" s="214">
        <v>0</v>
      </c>
      <c r="T161" s="21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6" t="s">
        <v>175</v>
      </c>
      <c r="AT161" s="216" t="s">
        <v>147</v>
      </c>
      <c r="AU161" s="216" t="s">
        <v>82</v>
      </c>
      <c r="AY161" s="19" t="s">
        <v>145</v>
      </c>
      <c r="BE161" s="217">
        <f>IF(N161="základní",J161,0)</f>
        <v>557.25999999999999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9" t="s">
        <v>80</v>
      </c>
      <c r="BK161" s="217">
        <f>ROUND(I161*H161,2)</f>
        <v>557.25999999999999</v>
      </c>
      <c r="BL161" s="19" t="s">
        <v>175</v>
      </c>
      <c r="BM161" s="216" t="s">
        <v>235</v>
      </c>
    </row>
    <row r="162" s="2" customFormat="1">
      <c r="A162" s="34"/>
      <c r="B162" s="35"/>
      <c r="C162" s="36"/>
      <c r="D162" s="218" t="s">
        <v>154</v>
      </c>
      <c r="E162" s="36"/>
      <c r="F162" s="219" t="s">
        <v>236</v>
      </c>
      <c r="G162" s="36"/>
      <c r="H162" s="36"/>
      <c r="I162" s="36"/>
      <c r="J162" s="36"/>
      <c r="K162" s="36"/>
      <c r="L162" s="40"/>
      <c r="M162" s="220"/>
      <c r="N162" s="221"/>
      <c r="O162" s="79"/>
      <c r="P162" s="79"/>
      <c r="Q162" s="79"/>
      <c r="R162" s="79"/>
      <c r="S162" s="79"/>
      <c r="T162" s="80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154</v>
      </c>
      <c r="AU162" s="19" t="s">
        <v>82</v>
      </c>
    </row>
    <row r="163" s="2" customFormat="1">
      <c r="A163" s="34"/>
      <c r="B163" s="35"/>
      <c r="C163" s="36"/>
      <c r="D163" s="222" t="s">
        <v>156</v>
      </c>
      <c r="E163" s="36"/>
      <c r="F163" s="223" t="s">
        <v>237</v>
      </c>
      <c r="G163" s="36"/>
      <c r="H163" s="36"/>
      <c r="I163" s="36"/>
      <c r="J163" s="36"/>
      <c r="K163" s="36"/>
      <c r="L163" s="40"/>
      <c r="M163" s="220"/>
      <c r="N163" s="221"/>
      <c r="O163" s="79"/>
      <c r="P163" s="79"/>
      <c r="Q163" s="79"/>
      <c r="R163" s="79"/>
      <c r="S163" s="79"/>
      <c r="T163" s="80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156</v>
      </c>
      <c r="AU163" s="19" t="s">
        <v>82</v>
      </c>
    </row>
    <row r="164" s="13" customFormat="1">
      <c r="A164" s="13"/>
      <c r="B164" s="224"/>
      <c r="C164" s="225"/>
      <c r="D164" s="218" t="s">
        <v>158</v>
      </c>
      <c r="E164" s="226" t="s">
        <v>17</v>
      </c>
      <c r="F164" s="227" t="s">
        <v>159</v>
      </c>
      <c r="G164" s="225"/>
      <c r="H164" s="226" t="s">
        <v>17</v>
      </c>
      <c r="I164" s="225"/>
      <c r="J164" s="225"/>
      <c r="K164" s="225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158</v>
      </c>
      <c r="AU164" s="232" t="s">
        <v>82</v>
      </c>
      <c r="AV164" s="13" t="s">
        <v>80</v>
      </c>
      <c r="AW164" s="13" t="s">
        <v>35</v>
      </c>
      <c r="AX164" s="13" t="s">
        <v>73</v>
      </c>
      <c r="AY164" s="232" t="s">
        <v>145</v>
      </c>
    </row>
    <row r="165" s="13" customFormat="1">
      <c r="A165" s="13"/>
      <c r="B165" s="224"/>
      <c r="C165" s="225"/>
      <c r="D165" s="218" t="s">
        <v>158</v>
      </c>
      <c r="E165" s="226" t="s">
        <v>17</v>
      </c>
      <c r="F165" s="227" t="s">
        <v>238</v>
      </c>
      <c r="G165" s="225"/>
      <c r="H165" s="226" t="s">
        <v>17</v>
      </c>
      <c r="I165" s="225"/>
      <c r="J165" s="225"/>
      <c r="K165" s="225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158</v>
      </c>
      <c r="AU165" s="232" t="s">
        <v>82</v>
      </c>
      <c r="AV165" s="13" t="s">
        <v>80</v>
      </c>
      <c r="AW165" s="13" t="s">
        <v>35</v>
      </c>
      <c r="AX165" s="13" t="s">
        <v>73</v>
      </c>
      <c r="AY165" s="232" t="s">
        <v>145</v>
      </c>
    </row>
    <row r="166" s="14" customFormat="1">
      <c r="A166" s="14"/>
      <c r="B166" s="233"/>
      <c r="C166" s="234"/>
      <c r="D166" s="218" t="s">
        <v>158</v>
      </c>
      <c r="E166" s="235" t="s">
        <v>17</v>
      </c>
      <c r="F166" s="236" t="s">
        <v>239</v>
      </c>
      <c r="G166" s="234"/>
      <c r="H166" s="237">
        <v>0.29799999999999999</v>
      </c>
      <c r="I166" s="234"/>
      <c r="J166" s="234"/>
      <c r="K166" s="234"/>
      <c r="L166" s="238"/>
      <c r="M166" s="239"/>
      <c r="N166" s="240"/>
      <c r="O166" s="240"/>
      <c r="P166" s="240"/>
      <c r="Q166" s="240"/>
      <c r="R166" s="240"/>
      <c r="S166" s="240"/>
      <c r="T166" s="24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2" t="s">
        <v>158</v>
      </c>
      <c r="AU166" s="242" t="s">
        <v>82</v>
      </c>
      <c r="AV166" s="14" t="s">
        <v>82</v>
      </c>
      <c r="AW166" s="14" t="s">
        <v>35</v>
      </c>
      <c r="AX166" s="14" t="s">
        <v>80</v>
      </c>
      <c r="AY166" s="242" t="s">
        <v>145</v>
      </c>
    </row>
    <row r="167" s="2" customFormat="1" ht="21.75" customHeight="1">
      <c r="A167" s="34"/>
      <c r="B167" s="35"/>
      <c r="C167" s="206" t="s">
        <v>240</v>
      </c>
      <c r="D167" s="206" t="s">
        <v>147</v>
      </c>
      <c r="E167" s="207" t="s">
        <v>241</v>
      </c>
      <c r="F167" s="208" t="s">
        <v>242</v>
      </c>
      <c r="G167" s="209" t="s">
        <v>234</v>
      </c>
      <c r="H167" s="210">
        <v>2.9750000000000001</v>
      </c>
      <c r="I167" s="211">
        <v>2140</v>
      </c>
      <c r="J167" s="211">
        <f>ROUND(I167*H167,2)</f>
        <v>6366.5</v>
      </c>
      <c r="K167" s="208" t="s">
        <v>151</v>
      </c>
      <c r="L167" s="40"/>
      <c r="M167" s="212" t="s">
        <v>17</v>
      </c>
      <c r="N167" s="213" t="s">
        <v>44</v>
      </c>
      <c r="O167" s="214">
        <v>4.6959999999999997</v>
      </c>
      <c r="P167" s="214">
        <f>O167*H167</f>
        <v>13.970599999999999</v>
      </c>
      <c r="Q167" s="214">
        <v>0.0099000000000000008</v>
      </c>
      <c r="R167" s="214">
        <f>Q167*H167</f>
        <v>0.029452500000000003</v>
      </c>
      <c r="S167" s="214">
        <v>0</v>
      </c>
      <c r="T167" s="21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6" t="s">
        <v>175</v>
      </c>
      <c r="AT167" s="216" t="s">
        <v>147</v>
      </c>
      <c r="AU167" s="216" t="s">
        <v>82</v>
      </c>
      <c r="AY167" s="19" t="s">
        <v>145</v>
      </c>
      <c r="BE167" s="217">
        <f>IF(N167="základní",J167,0)</f>
        <v>6366.5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9" t="s">
        <v>80</v>
      </c>
      <c r="BK167" s="217">
        <f>ROUND(I167*H167,2)</f>
        <v>6366.5</v>
      </c>
      <c r="BL167" s="19" t="s">
        <v>175</v>
      </c>
      <c r="BM167" s="216" t="s">
        <v>243</v>
      </c>
    </row>
    <row r="168" s="2" customFormat="1">
      <c r="A168" s="34"/>
      <c r="B168" s="35"/>
      <c r="C168" s="36"/>
      <c r="D168" s="218" t="s">
        <v>154</v>
      </c>
      <c r="E168" s="36"/>
      <c r="F168" s="219" t="s">
        <v>242</v>
      </c>
      <c r="G168" s="36"/>
      <c r="H168" s="36"/>
      <c r="I168" s="36"/>
      <c r="J168" s="36"/>
      <c r="K168" s="36"/>
      <c r="L168" s="40"/>
      <c r="M168" s="220"/>
      <c r="N168" s="221"/>
      <c r="O168" s="79"/>
      <c r="P168" s="79"/>
      <c r="Q168" s="79"/>
      <c r="R168" s="79"/>
      <c r="S168" s="79"/>
      <c r="T168" s="80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154</v>
      </c>
      <c r="AU168" s="19" t="s">
        <v>82</v>
      </c>
    </row>
    <row r="169" s="2" customFormat="1">
      <c r="A169" s="34"/>
      <c r="B169" s="35"/>
      <c r="C169" s="36"/>
      <c r="D169" s="222" t="s">
        <v>156</v>
      </c>
      <c r="E169" s="36"/>
      <c r="F169" s="223" t="s">
        <v>244</v>
      </c>
      <c r="G169" s="36"/>
      <c r="H169" s="36"/>
      <c r="I169" s="36"/>
      <c r="J169" s="36"/>
      <c r="K169" s="36"/>
      <c r="L169" s="40"/>
      <c r="M169" s="220"/>
      <c r="N169" s="221"/>
      <c r="O169" s="79"/>
      <c r="P169" s="79"/>
      <c r="Q169" s="79"/>
      <c r="R169" s="79"/>
      <c r="S169" s="79"/>
      <c r="T169" s="80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9" t="s">
        <v>156</v>
      </c>
      <c r="AU169" s="19" t="s">
        <v>82</v>
      </c>
    </row>
    <row r="170" s="13" customFormat="1">
      <c r="A170" s="13"/>
      <c r="B170" s="224"/>
      <c r="C170" s="225"/>
      <c r="D170" s="218" t="s">
        <v>158</v>
      </c>
      <c r="E170" s="226" t="s">
        <v>17</v>
      </c>
      <c r="F170" s="227" t="s">
        <v>159</v>
      </c>
      <c r="G170" s="225"/>
      <c r="H170" s="226" t="s">
        <v>17</v>
      </c>
      <c r="I170" s="225"/>
      <c r="J170" s="225"/>
      <c r="K170" s="225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158</v>
      </c>
      <c r="AU170" s="232" t="s">
        <v>82</v>
      </c>
      <c r="AV170" s="13" t="s">
        <v>80</v>
      </c>
      <c r="AW170" s="13" t="s">
        <v>35</v>
      </c>
      <c r="AX170" s="13" t="s">
        <v>73</v>
      </c>
      <c r="AY170" s="232" t="s">
        <v>145</v>
      </c>
    </row>
    <row r="171" s="13" customFormat="1">
      <c r="A171" s="13"/>
      <c r="B171" s="224"/>
      <c r="C171" s="225"/>
      <c r="D171" s="218" t="s">
        <v>158</v>
      </c>
      <c r="E171" s="226" t="s">
        <v>17</v>
      </c>
      <c r="F171" s="227" t="s">
        <v>238</v>
      </c>
      <c r="G171" s="225"/>
      <c r="H171" s="226" t="s">
        <v>17</v>
      </c>
      <c r="I171" s="225"/>
      <c r="J171" s="225"/>
      <c r="K171" s="225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158</v>
      </c>
      <c r="AU171" s="232" t="s">
        <v>82</v>
      </c>
      <c r="AV171" s="13" t="s">
        <v>80</v>
      </c>
      <c r="AW171" s="13" t="s">
        <v>35</v>
      </c>
      <c r="AX171" s="13" t="s">
        <v>73</v>
      </c>
      <c r="AY171" s="232" t="s">
        <v>145</v>
      </c>
    </row>
    <row r="172" s="14" customFormat="1">
      <c r="A172" s="14"/>
      <c r="B172" s="233"/>
      <c r="C172" s="234"/>
      <c r="D172" s="218" t="s">
        <v>158</v>
      </c>
      <c r="E172" s="235" t="s">
        <v>17</v>
      </c>
      <c r="F172" s="236" t="s">
        <v>245</v>
      </c>
      <c r="G172" s="234"/>
      <c r="H172" s="237">
        <v>2.9750000000000001</v>
      </c>
      <c r="I172" s="234"/>
      <c r="J172" s="234"/>
      <c r="K172" s="234"/>
      <c r="L172" s="238"/>
      <c r="M172" s="239"/>
      <c r="N172" s="240"/>
      <c r="O172" s="240"/>
      <c r="P172" s="240"/>
      <c r="Q172" s="240"/>
      <c r="R172" s="240"/>
      <c r="S172" s="240"/>
      <c r="T172" s="241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2" t="s">
        <v>158</v>
      </c>
      <c r="AU172" s="242" t="s">
        <v>82</v>
      </c>
      <c r="AV172" s="14" t="s">
        <v>82</v>
      </c>
      <c r="AW172" s="14" t="s">
        <v>35</v>
      </c>
      <c r="AX172" s="14" t="s">
        <v>80</v>
      </c>
      <c r="AY172" s="242" t="s">
        <v>145</v>
      </c>
    </row>
    <row r="173" s="2" customFormat="1" ht="24.15" customHeight="1">
      <c r="A173" s="34"/>
      <c r="B173" s="35"/>
      <c r="C173" s="206" t="s">
        <v>246</v>
      </c>
      <c r="D173" s="206" t="s">
        <v>147</v>
      </c>
      <c r="E173" s="207" t="s">
        <v>247</v>
      </c>
      <c r="F173" s="208" t="s">
        <v>248</v>
      </c>
      <c r="G173" s="209" t="s">
        <v>150</v>
      </c>
      <c r="H173" s="210">
        <v>5.3490000000000002</v>
      </c>
      <c r="I173" s="211">
        <v>1240</v>
      </c>
      <c r="J173" s="211">
        <f>ROUND(I173*H173,2)</f>
        <v>6632.7600000000002</v>
      </c>
      <c r="K173" s="208" t="s">
        <v>151</v>
      </c>
      <c r="L173" s="40"/>
      <c r="M173" s="212" t="s">
        <v>17</v>
      </c>
      <c r="N173" s="213" t="s">
        <v>44</v>
      </c>
      <c r="O173" s="214">
        <v>3.2999999999999998</v>
      </c>
      <c r="P173" s="214">
        <f>O173*H173</f>
        <v>17.651699999999998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6" t="s">
        <v>175</v>
      </c>
      <c r="AT173" s="216" t="s">
        <v>147</v>
      </c>
      <c r="AU173" s="216" t="s">
        <v>82</v>
      </c>
      <c r="AY173" s="19" t="s">
        <v>145</v>
      </c>
      <c r="BE173" s="217">
        <f>IF(N173="základní",J173,0)</f>
        <v>6632.7600000000002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9" t="s">
        <v>80</v>
      </c>
      <c r="BK173" s="217">
        <f>ROUND(I173*H173,2)</f>
        <v>6632.7600000000002</v>
      </c>
      <c r="BL173" s="19" t="s">
        <v>175</v>
      </c>
      <c r="BM173" s="216" t="s">
        <v>249</v>
      </c>
    </row>
    <row r="174" s="2" customFormat="1">
      <c r="A174" s="34"/>
      <c r="B174" s="35"/>
      <c r="C174" s="36"/>
      <c r="D174" s="218" t="s">
        <v>154</v>
      </c>
      <c r="E174" s="36"/>
      <c r="F174" s="219" t="s">
        <v>250</v>
      </c>
      <c r="G174" s="36"/>
      <c r="H174" s="36"/>
      <c r="I174" s="36"/>
      <c r="J174" s="36"/>
      <c r="K174" s="36"/>
      <c r="L174" s="40"/>
      <c r="M174" s="220"/>
      <c r="N174" s="221"/>
      <c r="O174" s="79"/>
      <c r="P174" s="79"/>
      <c r="Q174" s="79"/>
      <c r="R174" s="79"/>
      <c r="S174" s="79"/>
      <c r="T174" s="80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9" t="s">
        <v>154</v>
      </c>
      <c r="AU174" s="19" t="s">
        <v>82</v>
      </c>
    </row>
    <row r="175" s="2" customFormat="1">
      <c r="A175" s="34"/>
      <c r="B175" s="35"/>
      <c r="C175" s="36"/>
      <c r="D175" s="222" t="s">
        <v>156</v>
      </c>
      <c r="E175" s="36"/>
      <c r="F175" s="223" t="s">
        <v>251</v>
      </c>
      <c r="G175" s="36"/>
      <c r="H175" s="36"/>
      <c r="I175" s="36"/>
      <c r="J175" s="36"/>
      <c r="K175" s="36"/>
      <c r="L175" s="40"/>
      <c r="M175" s="220"/>
      <c r="N175" s="221"/>
      <c r="O175" s="79"/>
      <c r="P175" s="79"/>
      <c r="Q175" s="79"/>
      <c r="R175" s="79"/>
      <c r="S175" s="79"/>
      <c r="T175" s="80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9" t="s">
        <v>156</v>
      </c>
      <c r="AU175" s="19" t="s">
        <v>82</v>
      </c>
    </row>
    <row r="176" s="13" customFormat="1">
      <c r="A176" s="13"/>
      <c r="B176" s="224"/>
      <c r="C176" s="225"/>
      <c r="D176" s="218" t="s">
        <v>158</v>
      </c>
      <c r="E176" s="226" t="s">
        <v>17</v>
      </c>
      <c r="F176" s="227" t="s">
        <v>159</v>
      </c>
      <c r="G176" s="225"/>
      <c r="H176" s="226" t="s">
        <v>17</v>
      </c>
      <c r="I176" s="225"/>
      <c r="J176" s="225"/>
      <c r="K176" s="225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158</v>
      </c>
      <c r="AU176" s="232" t="s">
        <v>82</v>
      </c>
      <c r="AV176" s="13" t="s">
        <v>80</v>
      </c>
      <c r="AW176" s="13" t="s">
        <v>35</v>
      </c>
      <c r="AX176" s="13" t="s">
        <v>73</v>
      </c>
      <c r="AY176" s="232" t="s">
        <v>145</v>
      </c>
    </row>
    <row r="177" s="13" customFormat="1">
      <c r="A177" s="13"/>
      <c r="B177" s="224"/>
      <c r="C177" s="225"/>
      <c r="D177" s="218" t="s">
        <v>158</v>
      </c>
      <c r="E177" s="226" t="s">
        <v>17</v>
      </c>
      <c r="F177" s="227" t="s">
        <v>252</v>
      </c>
      <c r="G177" s="225"/>
      <c r="H177" s="226" t="s">
        <v>17</v>
      </c>
      <c r="I177" s="225"/>
      <c r="J177" s="225"/>
      <c r="K177" s="225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158</v>
      </c>
      <c r="AU177" s="232" t="s">
        <v>82</v>
      </c>
      <c r="AV177" s="13" t="s">
        <v>80</v>
      </c>
      <c r="AW177" s="13" t="s">
        <v>35</v>
      </c>
      <c r="AX177" s="13" t="s">
        <v>73</v>
      </c>
      <c r="AY177" s="232" t="s">
        <v>145</v>
      </c>
    </row>
    <row r="178" s="14" customFormat="1">
      <c r="A178" s="14"/>
      <c r="B178" s="233"/>
      <c r="C178" s="234"/>
      <c r="D178" s="218" t="s">
        <v>158</v>
      </c>
      <c r="E178" s="235" t="s">
        <v>17</v>
      </c>
      <c r="F178" s="236" t="s">
        <v>253</v>
      </c>
      <c r="G178" s="234"/>
      <c r="H178" s="237">
        <v>3.6000000000000001</v>
      </c>
      <c r="I178" s="234"/>
      <c r="J178" s="234"/>
      <c r="K178" s="234"/>
      <c r="L178" s="238"/>
      <c r="M178" s="239"/>
      <c r="N178" s="240"/>
      <c r="O178" s="240"/>
      <c r="P178" s="240"/>
      <c r="Q178" s="240"/>
      <c r="R178" s="240"/>
      <c r="S178" s="240"/>
      <c r="T178" s="24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2" t="s">
        <v>158</v>
      </c>
      <c r="AU178" s="242" t="s">
        <v>82</v>
      </c>
      <c r="AV178" s="14" t="s">
        <v>82</v>
      </c>
      <c r="AW178" s="14" t="s">
        <v>35</v>
      </c>
      <c r="AX178" s="14" t="s">
        <v>73</v>
      </c>
      <c r="AY178" s="242" t="s">
        <v>145</v>
      </c>
    </row>
    <row r="179" s="13" customFormat="1">
      <c r="A179" s="13"/>
      <c r="B179" s="224"/>
      <c r="C179" s="225"/>
      <c r="D179" s="218" t="s">
        <v>158</v>
      </c>
      <c r="E179" s="226" t="s">
        <v>17</v>
      </c>
      <c r="F179" s="227" t="s">
        <v>254</v>
      </c>
      <c r="G179" s="225"/>
      <c r="H179" s="226" t="s">
        <v>17</v>
      </c>
      <c r="I179" s="225"/>
      <c r="J179" s="225"/>
      <c r="K179" s="225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158</v>
      </c>
      <c r="AU179" s="232" t="s">
        <v>82</v>
      </c>
      <c r="AV179" s="13" t="s">
        <v>80</v>
      </c>
      <c r="AW179" s="13" t="s">
        <v>35</v>
      </c>
      <c r="AX179" s="13" t="s">
        <v>73</v>
      </c>
      <c r="AY179" s="232" t="s">
        <v>145</v>
      </c>
    </row>
    <row r="180" s="14" customFormat="1">
      <c r="A180" s="14"/>
      <c r="B180" s="233"/>
      <c r="C180" s="234"/>
      <c r="D180" s="218" t="s">
        <v>158</v>
      </c>
      <c r="E180" s="235" t="s">
        <v>17</v>
      </c>
      <c r="F180" s="236" t="s">
        <v>255</v>
      </c>
      <c r="G180" s="234"/>
      <c r="H180" s="237">
        <v>1.2</v>
      </c>
      <c r="I180" s="234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158</v>
      </c>
      <c r="AU180" s="242" t="s">
        <v>82</v>
      </c>
      <c r="AV180" s="14" t="s">
        <v>82</v>
      </c>
      <c r="AW180" s="14" t="s">
        <v>35</v>
      </c>
      <c r="AX180" s="14" t="s">
        <v>73</v>
      </c>
      <c r="AY180" s="242" t="s">
        <v>145</v>
      </c>
    </row>
    <row r="181" s="13" customFormat="1">
      <c r="A181" s="13"/>
      <c r="B181" s="224"/>
      <c r="C181" s="225"/>
      <c r="D181" s="218" t="s">
        <v>158</v>
      </c>
      <c r="E181" s="226" t="s">
        <v>17</v>
      </c>
      <c r="F181" s="227" t="s">
        <v>256</v>
      </c>
      <c r="G181" s="225"/>
      <c r="H181" s="226" t="s">
        <v>17</v>
      </c>
      <c r="I181" s="225"/>
      <c r="J181" s="225"/>
      <c r="K181" s="225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158</v>
      </c>
      <c r="AU181" s="232" t="s">
        <v>82</v>
      </c>
      <c r="AV181" s="13" t="s">
        <v>80</v>
      </c>
      <c r="AW181" s="13" t="s">
        <v>35</v>
      </c>
      <c r="AX181" s="13" t="s">
        <v>73</v>
      </c>
      <c r="AY181" s="232" t="s">
        <v>145</v>
      </c>
    </row>
    <row r="182" s="14" customFormat="1">
      <c r="A182" s="14"/>
      <c r="B182" s="233"/>
      <c r="C182" s="234"/>
      <c r="D182" s="218" t="s">
        <v>158</v>
      </c>
      <c r="E182" s="235" t="s">
        <v>17</v>
      </c>
      <c r="F182" s="236" t="s">
        <v>257</v>
      </c>
      <c r="G182" s="234"/>
      <c r="H182" s="237">
        <v>0.54900000000000004</v>
      </c>
      <c r="I182" s="234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2" t="s">
        <v>158</v>
      </c>
      <c r="AU182" s="242" t="s">
        <v>82</v>
      </c>
      <c r="AV182" s="14" t="s">
        <v>82</v>
      </c>
      <c r="AW182" s="14" t="s">
        <v>35</v>
      </c>
      <c r="AX182" s="14" t="s">
        <v>73</v>
      </c>
      <c r="AY182" s="242" t="s">
        <v>145</v>
      </c>
    </row>
    <row r="183" s="15" customFormat="1">
      <c r="A183" s="15"/>
      <c r="B183" s="252"/>
      <c r="C183" s="253"/>
      <c r="D183" s="218" t="s">
        <v>158</v>
      </c>
      <c r="E183" s="254" t="s">
        <v>17</v>
      </c>
      <c r="F183" s="255" t="s">
        <v>258</v>
      </c>
      <c r="G183" s="253"/>
      <c r="H183" s="256">
        <v>5.3490000000000002</v>
      </c>
      <c r="I183" s="253"/>
      <c r="J183" s="253"/>
      <c r="K183" s="253"/>
      <c r="L183" s="257"/>
      <c r="M183" s="258"/>
      <c r="N183" s="259"/>
      <c r="O183" s="259"/>
      <c r="P183" s="259"/>
      <c r="Q183" s="259"/>
      <c r="R183" s="259"/>
      <c r="S183" s="259"/>
      <c r="T183" s="26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1" t="s">
        <v>158</v>
      </c>
      <c r="AU183" s="261" t="s">
        <v>82</v>
      </c>
      <c r="AV183" s="15" t="s">
        <v>152</v>
      </c>
      <c r="AW183" s="15" t="s">
        <v>35</v>
      </c>
      <c r="AX183" s="15" t="s">
        <v>80</v>
      </c>
      <c r="AY183" s="261" t="s">
        <v>145</v>
      </c>
    </row>
    <row r="184" s="2" customFormat="1" ht="24.15" customHeight="1">
      <c r="A184" s="34"/>
      <c r="B184" s="35"/>
      <c r="C184" s="206" t="s">
        <v>259</v>
      </c>
      <c r="D184" s="206" t="s">
        <v>147</v>
      </c>
      <c r="E184" s="207" t="s">
        <v>260</v>
      </c>
      <c r="F184" s="208" t="s">
        <v>261</v>
      </c>
      <c r="G184" s="209" t="s">
        <v>262</v>
      </c>
      <c r="H184" s="210">
        <v>2</v>
      </c>
      <c r="I184" s="211">
        <v>14900</v>
      </c>
      <c r="J184" s="211">
        <f>ROUND(I184*H184,2)</f>
        <v>29800</v>
      </c>
      <c r="K184" s="208" t="s">
        <v>151</v>
      </c>
      <c r="L184" s="40"/>
      <c r="M184" s="212" t="s">
        <v>17</v>
      </c>
      <c r="N184" s="213" t="s">
        <v>44</v>
      </c>
      <c r="O184" s="214">
        <v>12.15</v>
      </c>
      <c r="P184" s="214">
        <f>O184*H184</f>
        <v>24.300000000000001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16" t="s">
        <v>175</v>
      </c>
      <c r="AT184" s="216" t="s">
        <v>147</v>
      </c>
      <c r="AU184" s="216" t="s">
        <v>82</v>
      </c>
      <c r="AY184" s="19" t="s">
        <v>145</v>
      </c>
      <c r="BE184" s="217">
        <f>IF(N184="základní",J184,0)</f>
        <v>29800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9" t="s">
        <v>80</v>
      </c>
      <c r="BK184" s="217">
        <f>ROUND(I184*H184,2)</f>
        <v>29800</v>
      </c>
      <c r="BL184" s="19" t="s">
        <v>175</v>
      </c>
      <c r="BM184" s="216" t="s">
        <v>263</v>
      </c>
    </row>
    <row r="185" s="2" customFormat="1">
      <c r="A185" s="34"/>
      <c r="B185" s="35"/>
      <c r="C185" s="36"/>
      <c r="D185" s="218" t="s">
        <v>154</v>
      </c>
      <c r="E185" s="36"/>
      <c r="F185" s="219" t="s">
        <v>261</v>
      </c>
      <c r="G185" s="36"/>
      <c r="H185" s="36"/>
      <c r="I185" s="36"/>
      <c r="J185" s="36"/>
      <c r="K185" s="36"/>
      <c r="L185" s="40"/>
      <c r="M185" s="220"/>
      <c r="N185" s="221"/>
      <c r="O185" s="79"/>
      <c r="P185" s="79"/>
      <c r="Q185" s="79"/>
      <c r="R185" s="79"/>
      <c r="S185" s="79"/>
      <c r="T185" s="80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9" t="s">
        <v>154</v>
      </c>
      <c r="AU185" s="19" t="s">
        <v>82</v>
      </c>
    </row>
    <row r="186" s="2" customFormat="1">
      <c r="A186" s="34"/>
      <c r="B186" s="35"/>
      <c r="C186" s="36"/>
      <c r="D186" s="222" t="s">
        <v>156</v>
      </c>
      <c r="E186" s="36"/>
      <c r="F186" s="223" t="s">
        <v>264</v>
      </c>
      <c r="G186" s="36"/>
      <c r="H186" s="36"/>
      <c r="I186" s="36"/>
      <c r="J186" s="36"/>
      <c r="K186" s="36"/>
      <c r="L186" s="40"/>
      <c r="M186" s="220"/>
      <c r="N186" s="221"/>
      <c r="O186" s="79"/>
      <c r="P186" s="79"/>
      <c r="Q186" s="79"/>
      <c r="R186" s="79"/>
      <c r="S186" s="79"/>
      <c r="T186" s="80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9" t="s">
        <v>156</v>
      </c>
      <c r="AU186" s="19" t="s">
        <v>82</v>
      </c>
    </row>
    <row r="187" s="13" customFormat="1">
      <c r="A187" s="13"/>
      <c r="B187" s="224"/>
      <c r="C187" s="225"/>
      <c r="D187" s="218" t="s">
        <v>158</v>
      </c>
      <c r="E187" s="226" t="s">
        <v>17</v>
      </c>
      <c r="F187" s="227" t="s">
        <v>159</v>
      </c>
      <c r="G187" s="225"/>
      <c r="H187" s="226" t="s">
        <v>17</v>
      </c>
      <c r="I187" s="225"/>
      <c r="J187" s="225"/>
      <c r="K187" s="225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158</v>
      </c>
      <c r="AU187" s="232" t="s">
        <v>82</v>
      </c>
      <c r="AV187" s="13" t="s">
        <v>80</v>
      </c>
      <c r="AW187" s="13" t="s">
        <v>35</v>
      </c>
      <c r="AX187" s="13" t="s">
        <v>73</v>
      </c>
      <c r="AY187" s="232" t="s">
        <v>145</v>
      </c>
    </row>
    <row r="188" s="13" customFormat="1">
      <c r="A188" s="13"/>
      <c r="B188" s="224"/>
      <c r="C188" s="225"/>
      <c r="D188" s="218" t="s">
        <v>158</v>
      </c>
      <c r="E188" s="226" t="s">
        <v>17</v>
      </c>
      <c r="F188" s="227" t="s">
        <v>265</v>
      </c>
      <c r="G188" s="225"/>
      <c r="H188" s="226" t="s">
        <v>17</v>
      </c>
      <c r="I188" s="225"/>
      <c r="J188" s="225"/>
      <c r="K188" s="225"/>
      <c r="L188" s="228"/>
      <c r="M188" s="229"/>
      <c r="N188" s="230"/>
      <c r="O188" s="230"/>
      <c r="P188" s="230"/>
      <c r="Q188" s="230"/>
      <c r="R188" s="230"/>
      <c r="S188" s="230"/>
      <c r="T188" s="23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2" t="s">
        <v>158</v>
      </c>
      <c r="AU188" s="232" t="s">
        <v>82</v>
      </c>
      <c r="AV188" s="13" t="s">
        <v>80</v>
      </c>
      <c r="AW188" s="13" t="s">
        <v>35</v>
      </c>
      <c r="AX188" s="13" t="s">
        <v>73</v>
      </c>
      <c r="AY188" s="232" t="s">
        <v>145</v>
      </c>
    </row>
    <row r="189" s="14" customFormat="1">
      <c r="A189" s="14"/>
      <c r="B189" s="233"/>
      <c r="C189" s="234"/>
      <c r="D189" s="218" t="s">
        <v>158</v>
      </c>
      <c r="E189" s="235" t="s">
        <v>17</v>
      </c>
      <c r="F189" s="236" t="s">
        <v>82</v>
      </c>
      <c r="G189" s="234"/>
      <c r="H189" s="237">
        <v>2</v>
      </c>
      <c r="I189" s="234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2" t="s">
        <v>158</v>
      </c>
      <c r="AU189" s="242" t="s">
        <v>82</v>
      </c>
      <c r="AV189" s="14" t="s">
        <v>82</v>
      </c>
      <c r="AW189" s="14" t="s">
        <v>35</v>
      </c>
      <c r="AX189" s="14" t="s">
        <v>80</v>
      </c>
      <c r="AY189" s="242" t="s">
        <v>145</v>
      </c>
    </row>
    <row r="190" s="2" customFormat="1" ht="16.5" customHeight="1">
      <c r="A190" s="34"/>
      <c r="B190" s="35"/>
      <c r="C190" s="243" t="s">
        <v>266</v>
      </c>
      <c r="D190" s="243" t="s">
        <v>167</v>
      </c>
      <c r="E190" s="244" t="s">
        <v>267</v>
      </c>
      <c r="F190" s="245" t="s">
        <v>268</v>
      </c>
      <c r="G190" s="246" t="s">
        <v>262</v>
      </c>
      <c r="H190" s="247">
        <v>2</v>
      </c>
      <c r="I190" s="248">
        <v>6804</v>
      </c>
      <c r="J190" s="248">
        <f>ROUND(I190*H190,2)</f>
        <v>13608</v>
      </c>
      <c r="K190" s="245" t="s">
        <v>269</v>
      </c>
      <c r="L190" s="249"/>
      <c r="M190" s="250" t="s">
        <v>17</v>
      </c>
      <c r="N190" s="251" t="s">
        <v>44</v>
      </c>
      <c r="O190" s="214">
        <v>0</v>
      </c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16" t="s">
        <v>184</v>
      </c>
      <c r="AT190" s="216" t="s">
        <v>167</v>
      </c>
      <c r="AU190" s="216" t="s">
        <v>82</v>
      </c>
      <c r="AY190" s="19" t="s">
        <v>145</v>
      </c>
      <c r="BE190" s="217">
        <f>IF(N190="základní",J190,0)</f>
        <v>13608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9" t="s">
        <v>80</v>
      </c>
      <c r="BK190" s="217">
        <f>ROUND(I190*H190,2)</f>
        <v>13608</v>
      </c>
      <c r="BL190" s="19" t="s">
        <v>175</v>
      </c>
      <c r="BM190" s="216" t="s">
        <v>270</v>
      </c>
    </row>
    <row r="191" s="2" customFormat="1">
      <c r="A191" s="34"/>
      <c r="B191" s="35"/>
      <c r="C191" s="36"/>
      <c r="D191" s="218" t="s">
        <v>154</v>
      </c>
      <c r="E191" s="36"/>
      <c r="F191" s="219" t="s">
        <v>268</v>
      </c>
      <c r="G191" s="36"/>
      <c r="H191" s="36"/>
      <c r="I191" s="36"/>
      <c r="J191" s="36"/>
      <c r="K191" s="36"/>
      <c r="L191" s="40"/>
      <c r="M191" s="220"/>
      <c r="N191" s="221"/>
      <c r="O191" s="79"/>
      <c r="P191" s="79"/>
      <c r="Q191" s="79"/>
      <c r="R191" s="79"/>
      <c r="S191" s="79"/>
      <c r="T191" s="80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9" t="s">
        <v>154</v>
      </c>
      <c r="AU191" s="19" t="s">
        <v>82</v>
      </c>
    </row>
    <row r="192" s="13" customFormat="1">
      <c r="A192" s="13"/>
      <c r="B192" s="224"/>
      <c r="C192" s="225"/>
      <c r="D192" s="218" t="s">
        <v>158</v>
      </c>
      <c r="E192" s="226" t="s">
        <v>17</v>
      </c>
      <c r="F192" s="227" t="s">
        <v>159</v>
      </c>
      <c r="G192" s="225"/>
      <c r="H192" s="226" t="s">
        <v>17</v>
      </c>
      <c r="I192" s="225"/>
      <c r="J192" s="225"/>
      <c r="K192" s="225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158</v>
      </c>
      <c r="AU192" s="232" t="s">
        <v>82</v>
      </c>
      <c r="AV192" s="13" t="s">
        <v>80</v>
      </c>
      <c r="AW192" s="13" t="s">
        <v>35</v>
      </c>
      <c r="AX192" s="13" t="s">
        <v>73</v>
      </c>
      <c r="AY192" s="232" t="s">
        <v>145</v>
      </c>
    </row>
    <row r="193" s="13" customFormat="1">
      <c r="A193" s="13"/>
      <c r="B193" s="224"/>
      <c r="C193" s="225"/>
      <c r="D193" s="218" t="s">
        <v>158</v>
      </c>
      <c r="E193" s="226" t="s">
        <v>17</v>
      </c>
      <c r="F193" s="227" t="s">
        <v>271</v>
      </c>
      <c r="G193" s="225"/>
      <c r="H193" s="226" t="s">
        <v>17</v>
      </c>
      <c r="I193" s="225"/>
      <c r="J193" s="225"/>
      <c r="K193" s="225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158</v>
      </c>
      <c r="AU193" s="232" t="s">
        <v>82</v>
      </c>
      <c r="AV193" s="13" t="s">
        <v>80</v>
      </c>
      <c r="AW193" s="13" t="s">
        <v>35</v>
      </c>
      <c r="AX193" s="13" t="s">
        <v>73</v>
      </c>
      <c r="AY193" s="232" t="s">
        <v>145</v>
      </c>
    </row>
    <row r="194" s="14" customFormat="1">
      <c r="A194" s="14"/>
      <c r="B194" s="233"/>
      <c r="C194" s="234"/>
      <c r="D194" s="218" t="s">
        <v>158</v>
      </c>
      <c r="E194" s="235" t="s">
        <v>17</v>
      </c>
      <c r="F194" s="236" t="s">
        <v>82</v>
      </c>
      <c r="G194" s="234"/>
      <c r="H194" s="237">
        <v>2</v>
      </c>
      <c r="I194" s="234"/>
      <c r="J194" s="234"/>
      <c r="K194" s="234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158</v>
      </c>
      <c r="AU194" s="242" t="s">
        <v>82</v>
      </c>
      <c r="AV194" s="14" t="s">
        <v>82</v>
      </c>
      <c r="AW194" s="14" t="s">
        <v>35</v>
      </c>
      <c r="AX194" s="14" t="s">
        <v>80</v>
      </c>
      <c r="AY194" s="242" t="s">
        <v>145</v>
      </c>
    </row>
    <row r="195" s="2" customFormat="1" ht="16.5" customHeight="1">
      <c r="A195" s="34"/>
      <c r="B195" s="35"/>
      <c r="C195" s="206" t="s">
        <v>272</v>
      </c>
      <c r="D195" s="206" t="s">
        <v>147</v>
      </c>
      <c r="E195" s="207" t="s">
        <v>273</v>
      </c>
      <c r="F195" s="208" t="s">
        <v>274</v>
      </c>
      <c r="G195" s="209" t="s">
        <v>262</v>
      </c>
      <c r="H195" s="210">
        <v>2</v>
      </c>
      <c r="I195" s="211">
        <v>73000</v>
      </c>
      <c r="J195" s="211">
        <f>ROUND(I195*H195,2)</f>
        <v>146000</v>
      </c>
      <c r="K195" s="208" t="s">
        <v>151</v>
      </c>
      <c r="L195" s="40"/>
      <c r="M195" s="212" t="s">
        <v>17</v>
      </c>
      <c r="N195" s="213" t="s">
        <v>44</v>
      </c>
      <c r="O195" s="214">
        <v>49.399999999999999</v>
      </c>
      <c r="P195" s="214">
        <f>O195*H195</f>
        <v>98.799999999999997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6" t="s">
        <v>175</v>
      </c>
      <c r="AT195" s="216" t="s">
        <v>147</v>
      </c>
      <c r="AU195" s="216" t="s">
        <v>82</v>
      </c>
      <c r="AY195" s="19" t="s">
        <v>145</v>
      </c>
      <c r="BE195" s="217">
        <f>IF(N195="základní",J195,0)</f>
        <v>146000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9" t="s">
        <v>80</v>
      </c>
      <c r="BK195" s="217">
        <f>ROUND(I195*H195,2)</f>
        <v>146000</v>
      </c>
      <c r="BL195" s="19" t="s">
        <v>175</v>
      </c>
      <c r="BM195" s="216" t="s">
        <v>275</v>
      </c>
    </row>
    <row r="196" s="2" customFormat="1">
      <c r="A196" s="34"/>
      <c r="B196" s="35"/>
      <c r="C196" s="36"/>
      <c r="D196" s="218" t="s">
        <v>154</v>
      </c>
      <c r="E196" s="36"/>
      <c r="F196" s="219" t="s">
        <v>276</v>
      </c>
      <c r="G196" s="36"/>
      <c r="H196" s="36"/>
      <c r="I196" s="36"/>
      <c r="J196" s="36"/>
      <c r="K196" s="36"/>
      <c r="L196" s="40"/>
      <c r="M196" s="220"/>
      <c r="N196" s="221"/>
      <c r="O196" s="79"/>
      <c r="P196" s="79"/>
      <c r="Q196" s="79"/>
      <c r="R196" s="79"/>
      <c r="S196" s="79"/>
      <c r="T196" s="80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9" t="s">
        <v>154</v>
      </c>
      <c r="AU196" s="19" t="s">
        <v>82</v>
      </c>
    </row>
    <row r="197" s="2" customFormat="1">
      <c r="A197" s="34"/>
      <c r="B197" s="35"/>
      <c r="C197" s="36"/>
      <c r="D197" s="222" t="s">
        <v>156</v>
      </c>
      <c r="E197" s="36"/>
      <c r="F197" s="223" t="s">
        <v>277</v>
      </c>
      <c r="G197" s="36"/>
      <c r="H197" s="36"/>
      <c r="I197" s="36"/>
      <c r="J197" s="36"/>
      <c r="K197" s="36"/>
      <c r="L197" s="40"/>
      <c r="M197" s="220"/>
      <c r="N197" s="221"/>
      <c r="O197" s="79"/>
      <c r="P197" s="79"/>
      <c r="Q197" s="79"/>
      <c r="R197" s="79"/>
      <c r="S197" s="79"/>
      <c r="T197" s="80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9" t="s">
        <v>156</v>
      </c>
      <c r="AU197" s="19" t="s">
        <v>82</v>
      </c>
    </row>
    <row r="198" s="13" customFormat="1">
      <c r="A198" s="13"/>
      <c r="B198" s="224"/>
      <c r="C198" s="225"/>
      <c r="D198" s="218" t="s">
        <v>158</v>
      </c>
      <c r="E198" s="226" t="s">
        <v>17</v>
      </c>
      <c r="F198" s="227" t="s">
        <v>159</v>
      </c>
      <c r="G198" s="225"/>
      <c r="H198" s="226" t="s">
        <v>17</v>
      </c>
      <c r="I198" s="225"/>
      <c r="J198" s="225"/>
      <c r="K198" s="225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158</v>
      </c>
      <c r="AU198" s="232" t="s">
        <v>82</v>
      </c>
      <c r="AV198" s="13" t="s">
        <v>80</v>
      </c>
      <c r="AW198" s="13" t="s">
        <v>35</v>
      </c>
      <c r="AX198" s="13" t="s">
        <v>73</v>
      </c>
      <c r="AY198" s="232" t="s">
        <v>145</v>
      </c>
    </row>
    <row r="199" s="13" customFormat="1">
      <c r="A199" s="13"/>
      <c r="B199" s="224"/>
      <c r="C199" s="225"/>
      <c r="D199" s="218" t="s">
        <v>158</v>
      </c>
      <c r="E199" s="226" t="s">
        <v>17</v>
      </c>
      <c r="F199" s="227" t="s">
        <v>278</v>
      </c>
      <c r="G199" s="225"/>
      <c r="H199" s="226" t="s">
        <v>17</v>
      </c>
      <c r="I199" s="225"/>
      <c r="J199" s="225"/>
      <c r="K199" s="225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158</v>
      </c>
      <c r="AU199" s="232" t="s">
        <v>82</v>
      </c>
      <c r="AV199" s="13" t="s">
        <v>80</v>
      </c>
      <c r="AW199" s="13" t="s">
        <v>35</v>
      </c>
      <c r="AX199" s="13" t="s">
        <v>73</v>
      </c>
      <c r="AY199" s="232" t="s">
        <v>145</v>
      </c>
    </row>
    <row r="200" s="14" customFormat="1">
      <c r="A200" s="14"/>
      <c r="B200" s="233"/>
      <c r="C200" s="234"/>
      <c r="D200" s="218" t="s">
        <v>158</v>
      </c>
      <c r="E200" s="235" t="s">
        <v>17</v>
      </c>
      <c r="F200" s="236" t="s">
        <v>82</v>
      </c>
      <c r="G200" s="234"/>
      <c r="H200" s="237">
        <v>2</v>
      </c>
      <c r="I200" s="234"/>
      <c r="J200" s="234"/>
      <c r="K200" s="234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158</v>
      </c>
      <c r="AU200" s="242" t="s">
        <v>82</v>
      </c>
      <c r="AV200" s="14" t="s">
        <v>82</v>
      </c>
      <c r="AW200" s="14" t="s">
        <v>35</v>
      </c>
      <c r="AX200" s="14" t="s">
        <v>80</v>
      </c>
      <c r="AY200" s="242" t="s">
        <v>145</v>
      </c>
    </row>
    <row r="201" s="2" customFormat="1" ht="16.5" customHeight="1">
      <c r="A201" s="34"/>
      <c r="B201" s="35"/>
      <c r="C201" s="243" t="s">
        <v>279</v>
      </c>
      <c r="D201" s="243" t="s">
        <v>167</v>
      </c>
      <c r="E201" s="244" t="s">
        <v>280</v>
      </c>
      <c r="F201" s="245" t="s">
        <v>281</v>
      </c>
      <c r="G201" s="246" t="s">
        <v>262</v>
      </c>
      <c r="H201" s="247">
        <v>2</v>
      </c>
      <c r="I201" s="248">
        <v>63825</v>
      </c>
      <c r="J201" s="248">
        <f>ROUND(I201*H201,2)</f>
        <v>127650</v>
      </c>
      <c r="K201" s="245" t="s">
        <v>269</v>
      </c>
      <c r="L201" s="249"/>
      <c r="M201" s="250" t="s">
        <v>17</v>
      </c>
      <c r="N201" s="251" t="s">
        <v>44</v>
      </c>
      <c r="O201" s="214">
        <v>0</v>
      </c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6" t="s">
        <v>184</v>
      </c>
      <c r="AT201" s="216" t="s">
        <v>167</v>
      </c>
      <c r="AU201" s="216" t="s">
        <v>82</v>
      </c>
      <c r="AY201" s="19" t="s">
        <v>145</v>
      </c>
      <c r="BE201" s="217">
        <f>IF(N201="základní",J201,0)</f>
        <v>127650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9" t="s">
        <v>80</v>
      </c>
      <c r="BK201" s="217">
        <f>ROUND(I201*H201,2)</f>
        <v>127650</v>
      </c>
      <c r="BL201" s="19" t="s">
        <v>175</v>
      </c>
      <c r="BM201" s="216" t="s">
        <v>282</v>
      </c>
    </row>
    <row r="202" s="2" customFormat="1">
      <c r="A202" s="34"/>
      <c r="B202" s="35"/>
      <c r="C202" s="36"/>
      <c r="D202" s="218" t="s">
        <v>154</v>
      </c>
      <c r="E202" s="36"/>
      <c r="F202" s="219" t="s">
        <v>281</v>
      </c>
      <c r="G202" s="36"/>
      <c r="H202" s="36"/>
      <c r="I202" s="36"/>
      <c r="J202" s="36"/>
      <c r="K202" s="36"/>
      <c r="L202" s="40"/>
      <c r="M202" s="220"/>
      <c r="N202" s="221"/>
      <c r="O202" s="79"/>
      <c r="P202" s="79"/>
      <c r="Q202" s="79"/>
      <c r="R202" s="79"/>
      <c r="S202" s="79"/>
      <c r="T202" s="80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9" t="s">
        <v>154</v>
      </c>
      <c r="AU202" s="19" t="s">
        <v>82</v>
      </c>
    </row>
    <row r="203" s="13" customFormat="1">
      <c r="A203" s="13"/>
      <c r="B203" s="224"/>
      <c r="C203" s="225"/>
      <c r="D203" s="218" t="s">
        <v>158</v>
      </c>
      <c r="E203" s="226" t="s">
        <v>17</v>
      </c>
      <c r="F203" s="227" t="s">
        <v>159</v>
      </c>
      <c r="G203" s="225"/>
      <c r="H203" s="226" t="s">
        <v>17</v>
      </c>
      <c r="I203" s="225"/>
      <c r="J203" s="225"/>
      <c r="K203" s="225"/>
      <c r="L203" s="228"/>
      <c r="M203" s="229"/>
      <c r="N203" s="230"/>
      <c r="O203" s="230"/>
      <c r="P203" s="230"/>
      <c r="Q203" s="230"/>
      <c r="R203" s="230"/>
      <c r="S203" s="230"/>
      <c r="T203" s="23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2" t="s">
        <v>158</v>
      </c>
      <c r="AU203" s="232" t="s">
        <v>82</v>
      </c>
      <c r="AV203" s="13" t="s">
        <v>80</v>
      </c>
      <c r="AW203" s="13" t="s">
        <v>35</v>
      </c>
      <c r="AX203" s="13" t="s">
        <v>73</v>
      </c>
      <c r="AY203" s="232" t="s">
        <v>145</v>
      </c>
    </row>
    <row r="204" s="13" customFormat="1">
      <c r="A204" s="13"/>
      <c r="B204" s="224"/>
      <c r="C204" s="225"/>
      <c r="D204" s="218" t="s">
        <v>158</v>
      </c>
      <c r="E204" s="226" t="s">
        <v>17</v>
      </c>
      <c r="F204" s="227" t="s">
        <v>283</v>
      </c>
      <c r="G204" s="225"/>
      <c r="H204" s="226" t="s">
        <v>17</v>
      </c>
      <c r="I204" s="225"/>
      <c r="J204" s="225"/>
      <c r="K204" s="225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158</v>
      </c>
      <c r="AU204" s="232" t="s">
        <v>82</v>
      </c>
      <c r="AV204" s="13" t="s">
        <v>80</v>
      </c>
      <c r="AW204" s="13" t="s">
        <v>35</v>
      </c>
      <c r="AX204" s="13" t="s">
        <v>73</v>
      </c>
      <c r="AY204" s="232" t="s">
        <v>145</v>
      </c>
    </row>
    <row r="205" s="14" customFormat="1">
      <c r="A205" s="14"/>
      <c r="B205" s="233"/>
      <c r="C205" s="234"/>
      <c r="D205" s="218" t="s">
        <v>158</v>
      </c>
      <c r="E205" s="235" t="s">
        <v>17</v>
      </c>
      <c r="F205" s="236" t="s">
        <v>82</v>
      </c>
      <c r="G205" s="234"/>
      <c r="H205" s="237">
        <v>2</v>
      </c>
      <c r="I205" s="234"/>
      <c r="J205" s="234"/>
      <c r="K205" s="234"/>
      <c r="L205" s="238"/>
      <c r="M205" s="239"/>
      <c r="N205" s="240"/>
      <c r="O205" s="240"/>
      <c r="P205" s="240"/>
      <c r="Q205" s="240"/>
      <c r="R205" s="240"/>
      <c r="S205" s="240"/>
      <c r="T205" s="24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2" t="s">
        <v>158</v>
      </c>
      <c r="AU205" s="242" t="s">
        <v>82</v>
      </c>
      <c r="AV205" s="14" t="s">
        <v>82</v>
      </c>
      <c r="AW205" s="14" t="s">
        <v>35</v>
      </c>
      <c r="AX205" s="14" t="s">
        <v>80</v>
      </c>
      <c r="AY205" s="242" t="s">
        <v>145</v>
      </c>
    </row>
    <row r="206" s="2" customFormat="1" ht="24.15" customHeight="1">
      <c r="A206" s="34"/>
      <c r="B206" s="35"/>
      <c r="C206" s="206" t="s">
        <v>284</v>
      </c>
      <c r="D206" s="206" t="s">
        <v>147</v>
      </c>
      <c r="E206" s="207" t="s">
        <v>285</v>
      </c>
      <c r="F206" s="208" t="s">
        <v>286</v>
      </c>
      <c r="G206" s="209" t="s">
        <v>174</v>
      </c>
      <c r="H206" s="210">
        <v>211</v>
      </c>
      <c r="I206" s="211">
        <v>333</v>
      </c>
      <c r="J206" s="211">
        <f>ROUND(I206*H206,2)</f>
        <v>70263</v>
      </c>
      <c r="K206" s="208" t="s">
        <v>151</v>
      </c>
      <c r="L206" s="40"/>
      <c r="M206" s="212" t="s">
        <v>17</v>
      </c>
      <c r="N206" s="213" t="s">
        <v>44</v>
      </c>
      <c r="O206" s="214">
        <v>0.88700000000000001</v>
      </c>
      <c r="P206" s="214">
        <f>O206*H206</f>
        <v>187.15700000000001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6" t="s">
        <v>175</v>
      </c>
      <c r="AT206" s="216" t="s">
        <v>147</v>
      </c>
      <c r="AU206" s="216" t="s">
        <v>82</v>
      </c>
      <c r="AY206" s="19" t="s">
        <v>145</v>
      </c>
      <c r="BE206" s="217">
        <f>IF(N206="základní",J206,0)</f>
        <v>70263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9" t="s">
        <v>80</v>
      </c>
      <c r="BK206" s="217">
        <f>ROUND(I206*H206,2)</f>
        <v>70263</v>
      </c>
      <c r="BL206" s="19" t="s">
        <v>175</v>
      </c>
      <c r="BM206" s="216" t="s">
        <v>287</v>
      </c>
    </row>
    <row r="207" s="2" customFormat="1">
      <c r="A207" s="34"/>
      <c r="B207" s="35"/>
      <c r="C207" s="36"/>
      <c r="D207" s="218" t="s">
        <v>154</v>
      </c>
      <c r="E207" s="36"/>
      <c r="F207" s="219" t="s">
        <v>288</v>
      </c>
      <c r="G207" s="36"/>
      <c r="H207" s="36"/>
      <c r="I207" s="36"/>
      <c r="J207" s="36"/>
      <c r="K207" s="36"/>
      <c r="L207" s="40"/>
      <c r="M207" s="220"/>
      <c r="N207" s="221"/>
      <c r="O207" s="79"/>
      <c r="P207" s="79"/>
      <c r="Q207" s="79"/>
      <c r="R207" s="79"/>
      <c r="S207" s="79"/>
      <c r="T207" s="80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154</v>
      </c>
      <c r="AU207" s="19" t="s">
        <v>82</v>
      </c>
    </row>
    <row r="208" s="2" customFormat="1">
      <c r="A208" s="34"/>
      <c r="B208" s="35"/>
      <c r="C208" s="36"/>
      <c r="D208" s="222" t="s">
        <v>156</v>
      </c>
      <c r="E208" s="36"/>
      <c r="F208" s="223" t="s">
        <v>289</v>
      </c>
      <c r="G208" s="36"/>
      <c r="H208" s="36"/>
      <c r="I208" s="36"/>
      <c r="J208" s="36"/>
      <c r="K208" s="36"/>
      <c r="L208" s="40"/>
      <c r="M208" s="220"/>
      <c r="N208" s="221"/>
      <c r="O208" s="79"/>
      <c r="P208" s="79"/>
      <c r="Q208" s="79"/>
      <c r="R208" s="79"/>
      <c r="S208" s="79"/>
      <c r="T208" s="8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156</v>
      </c>
      <c r="AU208" s="19" t="s">
        <v>82</v>
      </c>
    </row>
    <row r="209" s="13" customFormat="1">
      <c r="A209" s="13"/>
      <c r="B209" s="224"/>
      <c r="C209" s="225"/>
      <c r="D209" s="218" t="s">
        <v>158</v>
      </c>
      <c r="E209" s="226" t="s">
        <v>17</v>
      </c>
      <c r="F209" s="227" t="s">
        <v>159</v>
      </c>
      <c r="G209" s="225"/>
      <c r="H209" s="226" t="s">
        <v>17</v>
      </c>
      <c r="I209" s="225"/>
      <c r="J209" s="225"/>
      <c r="K209" s="225"/>
      <c r="L209" s="228"/>
      <c r="M209" s="229"/>
      <c r="N209" s="230"/>
      <c r="O209" s="230"/>
      <c r="P209" s="230"/>
      <c r="Q209" s="230"/>
      <c r="R209" s="230"/>
      <c r="S209" s="230"/>
      <c r="T209" s="23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2" t="s">
        <v>158</v>
      </c>
      <c r="AU209" s="232" t="s">
        <v>82</v>
      </c>
      <c r="AV209" s="13" t="s">
        <v>80</v>
      </c>
      <c r="AW209" s="13" t="s">
        <v>35</v>
      </c>
      <c r="AX209" s="13" t="s">
        <v>73</v>
      </c>
      <c r="AY209" s="232" t="s">
        <v>145</v>
      </c>
    </row>
    <row r="210" s="13" customFormat="1">
      <c r="A210" s="13"/>
      <c r="B210" s="224"/>
      <c r="C210" s="225"/>
      <c r="D210" s="218" t="s">
        <v>158</v>
      </c>
      <c r="E210" s="226" t="s">
        <v>17</v>
      </c>
      <c r="F210" s="227" t="s">
        <v>290</v>
      </c>
      <c r="G210" s="225"/>
      <c r="H210" s="226" t="s">
        <v>17</v>
      </c>
      <c r="I210" s="225"/>
      <c r="J210" s="225"/>
      <c r="K210" s="225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158</v>
      </c>
      <c r="AU210" s="232" t="s">
        <v>82</v>
      </c>
      <c r="AV210" s="13" t="s">
        <v>80</v>
      </c>
      <c r="AW210" s="13" t="s">
        <v>35</v>
      </c>
      <c r="AX210" s="13" t="s">
        <v>73</v>
      </c>
      <c r="AY210" s="232" t="s">
        <v>145</v>
      </c>
    </row>
    <row r="211" s="14" customFormat="1">
      <c r="A211" s="14"/>
      <c r="B211" s="233"/>
      <c r="C211" s="234"/>
      <c r="D211" s="218" t="s">
        <v>158</v>
      </c>
      <c r="E211" s="235" t="s">
        <v>17</v>
      </c>
      <c r="F211" s="236" t="s">
        <v>291</v>
      </c>
      <c r="G211" s="234"/>
      <c r="H211" s="237">
        <v>211</v>
      </c>
      <c r="I211" s="234"/>
      <c r="J211" s="234"/>
      <c r="K211" s="234"/>
      <c r="L211" s="238"/>
      <c r="M211" s="239"/>
      <c r="N211" s="240"/>
      <c r="O211" s="240"/>
      <c r="P211" s="240"/>
      <c r="Q211" s="240"/>
      <c r="R211" s="240"/>
      <c r="S211" s="240"/>
      <c r="T211" s="24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2" t="s">
        <v>158</v>
      </c>
      <c r="AU211" s="242" t="s">
        <v>82</v>
      </c>
      <c r="AV211" s="14" t="s">
        <v>82</v>
      </c>
      <c r="AW211" s="14" t="s">
        <v>35</v>
      </c>
      <c r="AX211" s="14" t="s">
        <v>80</v>
      </c>
      <c r="AY211" s="242" t="s">
        <v>145</v>
      </c>
    </row>
    <row r="212" s="2" customFormat="1" ht="24.15" customHeight="1">
      <c r="A212" s="34"/>
      <c r="B212" s="35"/>
      <c r="C212" s="206" t="s">
        <v>292</v>
      </c>
      <c r="D212" s="206" t="s">
        <v>147</v>
      </c>
      <c r="E212" s="207" t="s">
        <v>293</v>
      </c>
      <c r="F212" s="208" t="s">
        <v>294</v>
      </c>
      <c r="G212" s="209" t="s">
        <v>174</v>
      </c>
      <c r="H212" s="210">
        <v>15.5</v>
      </c>
      <c r="I212" s="211">
        <v>951</v>
      </c>
      <c r="J212" s="211">
        <f>ROUND(I212*H212,2)</f>
        <v>14740.5</v>
      </c>
      <c r="K212" s="208" t="s">
        <v>151</v>
      </c>
      <c r="L212" s="40"/>
      <c r="M212" s="212" t="s">
        <v>17</v>
      </c>
      <c r="N212" s="213" t="s">
        <v>44</v>
      </c>
      <c r="O212" s="214">
        <v>2.5350000000000001</v>
      </c>
      <c r="P212" s="214">
        <f>O212*H212</f>
        <v>39.292500000000004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16" t="s">
        <v>175</v>
      </c>
      <c r="AT212" s="216" t="s">
        <v>147</v>
      </c>
      <c r="AU212" s="216" t="s">
        <v>82</v>
      </c>
      <c r="AY212" s="19" t="s">
        <v>145</v>
      </c>
      <c r="BE212" s="217">
        <f>IF(N212="základní",J212,0)</f>
        <v>14740.5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9" t="s">
        <v>80</v>
      </c>
      <c r="BK212" s="217">
        <f>ROUND(I212*H212,2)</f>
        <v>14740.5</v>
      </c>
      <c r="BL212" s="19" t="s">
        <v>175</v>
      </c>
      <c r="BM212" s="216" t="s">
        <v>295</v>
      </c>
    </row>
    <row r="213" s="2" customFormat="1">
      <c r="A213" s="34"/>
      <c r="B213" s="35"/>
      <c r="C213" s="36"/>
      <c r="D213" s="218" t="s">
        <v>154</v>
      </c>
      <c r="E213" s="36"/>
      <c r="F213" s="219" t="s">
        <v>296</v>
      </c>
      <c r="G213" s="36"/>
      <c r="H213" s="36"/>
      <c r="I213" s="36"/>
      <c r="J213" s="36"/>
      <c r="K213" s="36"/>
      <c r="L213" s="40"/>
      <c r="M213" s="220"/>
      <c r="N213" s="221"/>
      <c r="O213" s="79"/>
      <c r="P213" s="79"/>
      <c r="Q213" s="79"/>
      <c r="R213" s="79"/>
      <c r="S213" s="79"/>
      <c r="T213" s="80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9" t="s">
        <v>154</v>
      </c>
      <c r="AU213" s="19" t="s">
        <v>82</v>
      </c>
    </row>
    <row r="214" s="2" customFormat="1">
      <c r="A214" s="34"/>
      <c r="B214" s="35"/>
      <c r="C214" s="36"/>
      <c r="D214" s="222" t="s">
        <v>156</v>
      </c>
      <c r="E214" s="36"/>
      <c r="F214" s="223" t="s">
        <v>297</v>
      </c>
      <c r="G214" s="36"/>
      <c r="H214" s="36"/>
      <c r="I214" s="36"/>
      <c r="J214" s="36"/>
      <c r="K214" s="36"/>
      <c r="L214" s="40"/>
      <c r="M214" s="220"/>
      <c r="N214" s="221"/>
      <c r="O214" s="79"/>
      <c r="P214" s="79"/>
      <c r="Q214" s="79"/>
      <c r="R214" s="79"/>
      <c r="S214" s="79"/>
      <c r="T214" s="80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156</v>
      </c>
      <c r="AU214" s="19" t="s">
        <v>82</v>
      </c>
    </row>
    <row r="215" s="13" customFormat="1">
      <c r="A215" s="13"/>
      <c r="B215" s="224"/>
      <c r="C215" s="225"/>
      <c r="D215" s="218" t="s">
        <v>158</v>
      </c>
      <c r="E215" s="226" t="s">
        <v>17</v>
      </c>
      <c r="F215" s="227" t="s">
        <v>159</v>
      </c>
      <c r="G215" s="225"/>
      <c r="H215" s="226" t="s">
        <v>17</v>
      </c>
      <c r="I215" s="225"/>
      <c r="J215" s="225"/>
      <c r="K215" s="225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158</v>
      </c>
      <c r="AU215" s="232" t="s">
        <v>82</v>
      </c>
      <c r="AV215" s="13" t="s">
        <v>80</v>
      </c>
      <c r="AW215" s="13" t="s">
        <v>35</v>
      </c>
      <c r="AX215" s="13" t="s">
        <v>73</v>
      </c>
      <c r="AY215" s="232" t="s">
        <v>145</v>
      </c>
    </row>
    <row r="216" s="13" customFormat="1">
      <c r="A216" s="13"/>
      <c r="B216" s="224"/>
      <c r="C216" s="225"/>
      <c r="D216" s="218" t="s">
        <v>158</v>
      </c>
      <c r="E216" s="226" t="s">
        <v>17</v>
      </c>
      <c r="F216" s="227" t="s">
        <v>298</v>
      </c>
      <c r="G216" s="225"/>
      <c r="H216" s="226" t="s">
        <v>17</v>
      </c>
      <c r="I216" s="225"/>
      <c r="J216" s="225"/>
      <c r="K216" s="225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158</v>
      </c>
      <c r="AU216" s="232" t="s">
        <v>82</v>
      </c>
      <c r="AV216" s="13" t="s">
        <v>80</v>
      </c>
      <c r="AW216" s="13" t="s">
        <v>35</v>
      </c>
      <c r="AX216" s="13" t="s">
        <v>73</v>
      </c>
      <c r="AY216" s="232" t="s">
        <v>145</v>
      </c>
    </row>
    <row r="217" s="14" customFormat="1">
      <c r="A217" s="14"/>
      <c r="B217" s="233"/>
      <c r="C217" s="234"/>
      <c r="D217" s="218" t="s">
        <v>158</v>
      </c>
      <c r="E217" s="235" t="s">
        <v>17</v>
      </c>
      <c r="F217" s="236" t="s">
        <v>299</v>
      </c>
      <c r="G217" s="234"/>
      <c r="H217" s="237">
        <v>15.5</v>
      </c>
      <c r="I217" s="234"/>
      <c r="J217" s="234"/>
      <c r="K217" s="234"/>
      <c r="L217" s="238"/>
      <c r="M217" s="239"/>
      <c r="N217" s="240"/>
      <c r="O217" s="240"/>
      <c r="P217" s="240"/>
      <c r="Q217" s="240"/>
      <c r="R217" s="240"/>
      <c r="S217" s="240"/>
      <c r="T217" s="24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2" t="s">
        <v>158</v>
      </c>
      <c r="AU217" s="242" t="s">
        <v>82</v>
      </c>
      <c r="AV217" s="14" t="s">
        <v>82</v>
      </c>
      <c r="AW217" s="14" t="s">
        <v>35</v>
      </c>
      <c r="AX217" s="14" t="s">
        <v>80</v>
      </c>
      <c r="AY217" s="242" t="s">
        <v>145</v>
      </c>
    </row>
    <row r="218" s="2" customFormat="1" ht="37.8" customHeight="1">
      <c r="A218" s="34"/>
      <c r="B218" s="35"/>
      <c r="C218" s="206" t="s">
        <v>300</v>
      </c>
      <c r="D218" s="206" t="s">
        <v>147</v>
      </c>
      <c r="E218" s="207" t="s">
        <v>301</v>
      </c>
      <c r="F218" s="208" t="s">
        <v>302</v>
      </c>
      <c r="G218" s="209" t="s">
        <v>150</v>
      </c>
      <c r="H218" s="210">
        <v>16.32</v>
      </c>
      <c r="I218" s="211">
        <v>125</v>
      </c>
      <c r="J218" s="211">
        <f>ROUND(I218*H218,2)</f>
        <v>2040</v>
      </c>
      <c r="K218" s="208" t="s">
        <v>151</v>
      </c>
      <c r="L218" s="40"/>
      <c r="M218" s="212" t="s">
        <v>17</v>
      </c>
      <c r="N218" s="213" t="s">
        <v>44</v>
      </c>
      <c r="O218" s="214">
        <v>0.094</v>
      </c>
      <c r="P218" s="214">
        <f>O218*H218</f>
        <v>1.5340800000000001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6" t="s">
        <v>175</v>
      </c>
      <c r="AT218" s="216" t="s">
        <v>147</v>
      </c>
      <c r="AU218" s="216" t="s">
        <v>82</v>
      </c>
      <c r="AY218" s="19" t="s">
        <v>145</v>
      </c>
      <c r="BE218" s="217">
        <f>IF(N218="základní",J218,0)</f>
        <v>2040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9" t="s">
        <v>80</v>
      </c>
      <c r="BK218" s="217">
        <f>ROUND(I218*H218,2)</f>
        <v>2040</v>
      </c>
      <c r="BL218" s="19" t="s">
        <v>175</v>
      </c>
      <c r="BM218" s="216" t="s">
        <v>303</v>
      </c>
    </row>
    <row r="219" s="2" customFormat="1">
      <c r="A219" s="34"/>
      <c r="B219" s="35"/>
      <c r="C219" s="36"/>
      <c r="D219" s="218" t="s">
        <v>154</v>
      </c>
      <c r="E219" s="36"/>
      <c r="F219" s="219" t="s">
        <v>304</v>
      </c>
      <c r="G219" s="36"/>
      <c r="H219" s="36"/>
      <c r="I219" s="36"/>
      <c r="J219" s="36"/>
      <c r="K219" s="36"/>
      <c r="L219" s="40"/>
      <c r="M219" s="220"/>
      <c r="N219" s="221"/>
      <c r="O219" s="79"/>
      <c r="P219" s="79"/>
      <c r="Q219" s="79"/>
      <c r="R219" s="79"/>
      <c r="S219" s="79"/>
      <c r="T219" s="80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9" t="s">
        <v>154</v>
      </c>
      <c r="AU219" s="19" t="s">
        <v>82</v>
      </c>
    </row>
    <row r="220" s="2" customFormat="1">
      <c r="A220" s="34"/>
      <c r="B220" s="35"/>
      <c r="C220" s="36"/>
      <c r="D220" s="222" t="s">
        <v>156</v>
      </c>
      <c r="E220" s="36"/>
      <c r="F220" s="223" t="s">
        <v>305</v>
      </c>
      <c r="G220" s="36"/>
      <c r="H220" s="36"/>
      <c r="I220" s="36"/>
      <c r="J220" s="36"/>
      <c r="K220" s="36"/>
      <c r="L220" s="40"/>
      <c r="M220" s="220"/>
      <c r="N220" s="221"/>
      <c r="O220" s="79"/>
      <c r="P220" s="79"/>
      <c r="Q220" s="79"/>
      <c r="R220" s="79"/>
      <c r="S220" s="79"/>
      <c r="T220" s="80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156</v>
      </c>
      <c r="AU220" s="19" t="s">
        <v>82</v>
      </c>
    </row>
    <row r="221" s="13" customFormat="1">
      <c r="A221" s="13"/>
      <c r="B221" s="224"/>
      <c r="C221" s="225"/>
      <c r="D221" s="218" t="s">
        <v>158</v>
      </c>
      <c r="E221" s="226" t="s">
        <v>17</v>
      </c>
      <c r="F221" s="227" t="s">
        <v>159</v>
      </c>
      <c r="G221" s="225"/>
      <c r="H221" s="226" t="s">
        <v>17</v>
      </c>
      <c r="I221" s="225"/>
      <c r="J221" s="225"/>
      <c r="K221" s="225"/>
      <c r="L221" s="228"/>
      <c r="M221" s="229"/>
      <c r="N221" s="230"/>
      <c r="O221" s="230"/>
      <c r="P221" s="230"/>
      <c r="Q221" s="230"/>
      <c r="R221" s="230"/>
      <c r="S221" s="230"/>
      <c r="T221" s="23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2" t="s">
        <v>158</v>
      </c>
      <c r="AU221" s="232" t="s">
        <v>82</v>
      </c>
      <c r="AV221" s="13" t="s">
        <v>80</v>
      </c>
      <c r="AW221" s="13" t="s">
        <v>35</v>
      </c>
      <c r="AX221" s="13" t="s">
        <v>73</v>
      </c>
      <c r="AY221" s="232" t="s">
        <v>145</v>
      </c>
    </row>
    <row r="222" s="13" customFormat="1">
      <c r="A222" s="13"/>
      <c r="B222" s="224"/>
      <c r="C222" s="225"/>
      <c r="D222" s="218" t="s">
        <v>158</v>
      </c>
      <c r="E222" s="226" t="s">
        <v>17</v>
      </c>
      <c r="F222" s="227" t="s">
        <v>306</v>
      </c>
      <c r="G222" s="225"/>
      <c r="H222" s="226" t="s">
        <v>17</v>
      </c>
      <c r="I222" s="225"/>
      <c r="J222" s="225"/>
      <c r="K222" s="225"/>
      <c r="L222" s="228"/>
      <c r="M222" s="229"/>
      <c r="N222" s="230"/>
      <c r="O222" s="230"/>
      <c r="P222" s="230"/>
      <c r="Q222" s="230"/>
      <c r="R222" s="230"/>
      <c r="S222" s="230"/>
      <c r="T222" s="23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2" t="s">
        <v>158</v>
      </c>
      <c r="AU222" s="232" t="s">
        <v>82</v>
      </c>
      <c r="AV222" s="13" t="s">
        <v>80</v>
      </c>
      <c r="AW222" s="13" t="s">
        <v>35</v>
      </c>
      <c r="AX222" s="13" t="s">
        <v>73</v>
      </c>
      <c r="AY222" s="232" t="s">
        <v>145</v>
      </c>
    </row>
    <row r="223" s="14" customFormat="1">
      <c r="A223" s="14"/>
      <c r="B223" s="233"/>
      <c r="C223" s="234"/>
      <c r="D223" s="218" t="s">
        <v>158</v>
      </c>
      <c r="E223" s="235" t="s">
        <v>17</v>
      </c>
      <c r="F223" s="236" t="s">
        <v>307</v>
      </c>
      <c r="G223" s="234"/>
      <c r="H223" s="237">
        <v>14.77</v>
      </c>
      <c r="I223" s="234"/>
      <c r="J223" s="234"/>
      <c r="K223" s="234"/>
      <c r="L223" s="238"/>
      <c r="M223" s="239"/>
      <c r="N223" s="240"/>
      <c r="O223" s="240"/>
      <c r="P223" s="240"/>
      <c r="Q223" s="240"/>
      <c r="R223" s="240"/>
      <c r="S223" s="240"/>
      <c r="T223" s="24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2" t="s">
        <v>158</v>
      </c>
      <c r="AU223" s="242" t="s">
        <v>82</v>
      </c>
      <c r="AV223" s="14" t="s">
        <v>82</v>
      </c>
      <c r="AW223" s="14" t="s">
        <v>35</v>
      </c>
      <c r="AX223" s="14" t="s">
        <v>73</v>
      </c>
      <c r="AY223" s="242" t="s">
        <v>145</v>
      </c>
    </row>
    <row r="224" s="13" customFormat="1">
      <c r="A224" s="13"/>
      <c r="B224" s="224"/>
      <c r="C224" s="225"/>
      <c r="D224" s="218" t="s">
        <v>158</v>
      </c>
      <c r="E224" s="226" t="s">
        <v>17</v>
      </c>
      <c r="F224" s="227" t="s">
        <v>308</v>
      </c>
      <c r="G224" s="225"/>
      <c r="H224" s="226" t="s">
        <v>17</v>
      </c>
      <c r="I224" s="225"/>
      <c r="J224" s="225"/>
      <c r="K224" s="225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158</v>
      </c>
      <c r="AU224" s="232" t="s">
        <v>82</v>
      </c>
      <c r="AV224" s="13" t="s">
        <v>80</v>
      </c>
      <c r="AW224" s="13" t="s">
        <v>35</v>
      </c>
      <c r="AX224" s="13" t="s">
        <v>73</v>
      </c>
      <c r="AY224" s="232" t="s">
        <v>145</v>
      </c>
    </row>
    <row r="225" s="14" customFormat="1">
      <c r="A225" s="14"/>
      <c r="B225" s="233"/>
      <c r="C225" s="234"/>
      <c r="D225" s="218" t="s">
        <v>158</v>
      </c>
      <c r="E225" s="235" t="s">
        <v>17</v>
      </c>
      <c r="F225" s="236" t="s">
        <v>309</v>
      </c>
      <c r="G225" s="234"/>
      <c r="H225" s="237">
        <v>1.55</v>
      </c>
      <c r="I225" s="234"/>
      <c r="J225" s="234"/>
      <c r="K225" s="234"/>
      <c r="L225" s="238"/>
      <c r="M225" s="239"/>
      <c r="N225" s="240"/>
      <c r="O225" s="240"/>
      <c r="P225" s="240"/>
      <c r="Q225" s="240"/>
      <c r="R225" s="240"/>
      <c r="S225" s="240"/>
      <c r="T225" s="24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2" t="s">
        <v>158</v>
      </c>
      <c r="AU225" s="242" t="s">
        <v>82</v>
      </c>
      <c r="AV225" s="14" t="s">
        <v>82</v>
      </c>
      <c r="AW225" s="14" t="s">
        <v>35</v>
      </c>
      <c r="AX225" s="14" t="s">
        <v>73</v>
      </c>
      <c r="AY225" s="242" t="s">
        <v>145</v>
      </c>
    </row>
    <row r="226" s="15" customFormat="1">
      <c r="A226" s="15"/>
      <c r="B226" s="252"/>
      <c r="C226" s="253"/>
      <c r="D226" s="218" t="s">
        <v>158</v>
      </c>
      <c r="E226" s="254" t="s">
        <v>17</v>
      </c>
      <c r="F226" s="255" t="s">
        <v>258</v>
      </c>
      <c r="G226" s="253"/>
      <c r="H226" s="256">
        <v>16.32</v>
      </c>
      <c r="I226" s="253"/>
      <c r="J226" s="253"/>
      <c r="K226" s="253"/>
      <c r="L226" s="257"/>
      <c r="M226" s="258"/>
      <c r="N226" s="259"/>
      <c r="O226" s="259"/>
      <c r="P226" s="259"/>
      <c r="Q226" s="259"/>
      <c r="R226" s="259"/>
      <c r="S226" s="259"/>
      <c r="T226" s="260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1" t="s">
        <v>158</v>
      </c>
      <c r="AU226" s="261" t="s">
        <v>82</v>
      </c>
      <c r="AV226" s="15" t="s">
        <v>152</v>
      </c>
      <c r="AW226" s="15" t="s">
        <v>35</v>
      </c>
      <c r="AX226" s="15" t="s">
        <v>80</v>
      </c>
      <c r="AY226" s="261" t="s">
        <v>145</v>
      </c>
    </row>
    <row r="227" s="2" customFormat="1" ht="37.8" customHeight="1">
      <c r="A227" s="34"/>
      <c r="B227" s="35"/>
      <c r="C227" s="206" t="s">
        <v>7</v>
      </c>
      <c r="D227" s="206" t="s">
        <v>147</v>
      </c>
      <c r="E227" s="207" t="s">
        <v>310</v>
      </c>
      <c r="F227" s="208" t="s">
        <v>311</v>
      </c>
      <c r="G227" s="209" t="s">
        <v>150</v>
      </c>
      <c r="H227" s="210">
        <v>146.88</v>
      </c>
      <c r="I227" s="211">
        <v>26.199999999999999</v>
      </c>
      <c r="J227" s="211">
        <f>ROUND(I227*H227,2)</f>
        <v>3848.2600000000002</v>
      </c>
      <c r="K227" s="208" t="s">
        <v>151</v>
      </c>
      <c r="L227" s="40"/>
      <c r="M227" s="212" t="s">
        <v>17</v>
      </c>
      <c r="N227" s="213" t="s">
        <v>44</v>
      </c>
      <c r="O227" s="214">
        <v>0.012999999999999999</v>
      </c>
      <c r="P227" s="214">
        <f>O227*H227</f>
        <v>1.9094399999999998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6" t="s">
        <v>175</v>
      </c>
      <c r="AT227" s="216" t="s">
        <v>147</v>
      </c>
      <c r="AU227" s="216" t="s">
        <v>82</v>
      </c>
      <c r="AY227" s="19" t="s">
        <v>145</v>
      </c>
      <c r="BE227" s="217">
        <f>IF(N227="základní",J227,0)</f>
        <v>3848.2600000000002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9" t="s">
        <v>80</v>
      </c>
      <c r="BK227" s="217">
        <f>ROUND(I227*H227,2)</f>
        <v>3848.2600000000002</v>
      </c>
      <c r="BL227" s="19" t="s">
        <v>175</v>
      </c>
      <c r="BM227" s="216" t="s">
        <v>312</v>
      </c>
    </row>
    <row r="228" s="2" customFormat="1">
      <c r="A228" s="34"/>
      <c r="B228" s="35"/>
      <c r="C228" s="36"/>
      <c r="D228" s="218" t="s">
        <v>154</v>
      </c>
      <c r="E228" s="36"/>
      <c r="F228" s="219" t="s">
        <v>313</v>
      </c>
      <c r="G228" s="36"/>
      <c r="H228" s="36"/>
      <c r="I228" s="36"/>
      <c r="J228" s="36"/>
      <c r="K228" s="36"/>
      <c r="L228" s="40"/>
      <c r="M228" s="220"/>
      <c r="N228" s="221"/>
      <c r="O228" s="79"/>
      <c r="P228" s="79"/>
      <c r="Q228" s="79"/>
      <c r="R228" s="79"/>
      <c r="S228" s="79"/>
      <c r="T228" s="80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9" t="s">
        <v>154</v>
      </c>
      <c r="AU228" s="19" t="s">
        <v>82</v>
      </c>
    </row>
    <row r="229" s="2" customFormat="1">
      <c r="A229" s="34"/>
      <c r="B229" s="35"/>
      <c r="C229" s="36"/>
      <c r="D229" s="222" t="s">
        <v>156</v>
      </c>
      <c r="E229" s="36"/>
      <c r="F229" s="223" t="s">
        <v>314</v>
      </c>
      <c r="G229" s="36"/>
      <c r="H229" s="36"/>
      <c r="I229" s="36"/>
      <c r="J229" s="36"/>
      <c r="K229" s="36"/>
      <c r="L229" s="40"/>
      <c r="M229" s="220"/>
      <c r="N229" s="221"/>
      <c r="O229" s="79"/>
      <c r="P229" s="79"/>
      <c r="Q229" s="79"/>
      <c r="R229" s="79"/>
      <c r="S229" s="79"/>
      <c r="T229" s="80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9" t="s">
        <v>156</v>
      </c>
      <c r="AU229" s="19" t="s">
        <v>82</v>
      </c>
    </row>
    <row r="230" s="13" customFormat="1">
      <c r="A230" s="13"/>
      <c r="B230" s="224"/>
      <c r="C230" s="225"/>
      <c r="D230" s="218" t="s">
        <v>158</v>
      </c>
      <c r="E230" s="226" t="s">
        <v>17</v>
      </c>
      <c r="F230" s="227" t="s">
        <v>159</v>
      </c>
      <c r="G230" s="225"/>
      <c r="H230" s="226" t="s">
        <v>17</v>
      </c>
      <c r="I230" s="225"/>
      <c r="J230" s="225"/>
      <c r="K230" s="225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158</v>
      </c>
      <c r="AU230" s="232" t="s">
        <v>82</v>
      </c>
      <c r="AV230" s="13" t="s">
        <v>80</v>
      </c>
      <c r="AW230" s="13" t="s">
        <v>35</v>
      </c>
      <c r="AX230" s="13" t="s">
        <v>73</v>
      </c>
      <c r="AY230" s="232" t="s">
        <v>145</v>
      </c>
    </row>
    <row r="231" s="13" customFormat="1">
      <c r="A231" s="13"/>
      <c r="B231" s="224"/>
      <c r="C231" s="225"/>
      <c r="D231" s="218" t="s">
        <v>158</v>
      </c>
      <c r="E231" s="226" t="s">
        <v>17</v>
      </c>
      <c r="F231" s="227" t="s">
        <v>315</v>
      </c>
      <c r="G231" s="225"/>
      <c r="H231" s="226" t="s">
        <v>17</v>
      </c>
      <c r="I231" s="225"/>
      <c r="J231" s="225"/>
      <c r="K231" s="225"/>
      <c r="L231" s="228"/>
      <c r="M231" s="229"/>
      <c r="N231" s="230"/>
      <c r="O231" s="230"/>
      <c r="P231" s="230"/>
      <c r="Q231" s="230"/>
      <c r="R231" s="230"/>
      <c r="S231" s="230"/>
      <c r="T231" s="23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2" t="s">
        <v>158</v>
      </c>
      <c r="AU231" s="232" t="s">
        <v>82</v>
      </c>
      <c r="AV231" s="13" t="s">
        <v>80</v>
      </c>
      <c r="AW231" s="13" t="s">
        <v>35</v>
      </c>
      <c r="AX231" s="13" t="s">
        <v>73</v>
      </c>
      <c r="AY231" s="232" t="s">
        <v>145</v>
      </c>
    </row>
    <row r="232" s="13" customFormat="1">
      <c r="A232" s="13"/>
      <c r="B232" s="224"/>
      <c r="C232" s="225"/>
      <c r="D232" s="218" t="s">
        <v>158</v>
      </c>
      <c r="E232" s="226" t="s">
        <v>17</v>
      </c>
      <c r="F232" s="227" t="s">
        <v>306</v>
      </c>
      <c r="G232" s="225"/>
      <c r="H232" s="226" t="s">
        <v>17</v>
      </c>
      <c r="I232" s="225"/>
      <c r="J232" s="225"/>
      <c r="K232" s="225"/>
      <c r="L232" s="228"/>
      <c r="M232" s="229"/>
      <c r="N232" s="230"/>
      <c r="O232" s="230"/>
      <c r="P232" s="230"/>
      <c r="Q232" s="230"/>
      <c r="R232" s="230"/>
      <c r="S232" s="230"/>
      <c r="T232" s="23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2" t="s">
        <v>158</v>
      </c>
      <c r="AU232" s="232" t="s">
        <v>82</v>
      </c>
      <c r="AV232" s="13" t="s">
        <v>80</v>
      </c>
      <c r="AW232" s="13" t="s">
        <v>35</v>
      </c>
      <c r="AX232" s="13" t="s">
        <v>73</v>
      </c>
      <c r="AY232" s="232" t="s">
        <v>145</v>
      </c>
    </row>
    <row r="233" s="14" customFormat="1">
      <c r="A233" s="14"/>
      <c r="B233" s="233"/>
      <c r="C233" s="234"/>
      <c r="D233" s="218" t="s">
        <v>158</v>
      </c>
      <c r="E233" s="235" t="s">
        <v>17</v>
      </c>
      <c r="F233" s="236" t="s">
        <v>316</v>
      </c>
      <c r="G233" s="234"/>
      <c r="H233" s="237">
        <v>132.93000000000001</v>
      </c>
      <c r="I233" s="234"/>
      <c r="J233" s="234"/>
      <c r="K233" s="234"/>
      <c r="L233" s="238"/>
      <c r="M233" s="239"/>
      <c r="N233" s="240"/>
      <c r="O233" s="240"/>
      <c r="P233" s="240"/>
      <c r="Q233" s="240"/>
      <c r="R233" s="240"/>
      <c r="S233" s="240"/>
      <c r="T233" s="24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2" t="s">
        <v>158</v>
      </c>
      <c r="AU233" s="242" t="s">
        <v>82</v>
      </c>
      <c r="AV233" s="14" t="s">
        <v>82</v>
      </c>
      <c r="AW233" s="14" t="s">
        <v>35</v>
      </c>
      <c r="AX233" s="14" t="s">
        <v>73</v>
      </c>
      <c r="AY233" s="242" t="s">
        <v>145</v>
      </c>
    </row>
    <row r="234" s="13" customFormat="1">
      <c r="A234" s="13"/>
      <c r="B234" s="224"/>
      <c r="C234" s="225"/>
      <c r="D234" s="218" t="s">
        <v>158</v>
      </c>
      <c r="E234" s="226" t="s">
        <v>17</v>
      </c>
      <c r="F234" s="227" t="s">
        <v>308</v>
      </c>
      <c r="G234" s="225"/>
      <c r="H234" s="226" t="s">
        <v>17</v>
      </c>
      <c r="I234" s="225"/>
      <c r="J234" s="225"/>
      <c r="K234" s="225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158</v>
      </c>
      <c r="AU234" s="232" t="s">
        <v>82</v>
      </c>
      <c r="AV234" s="13" t="s">
        <v>80</v>
      </c>
      <c r="AW234" s="13" t="s">
        <v>35</v>
      </c>
      <c r="AX234" s="13" t="s">
        <v>73</v>
      </c>
      <c r="AY234" s="232" t="s">
        <v>145</v>
      </c>
    </row>
    <row r="235" s="14" customFormat="1">
      <c r="A235" s="14"/>
      <c r="B235" s="233"/>
      <c r="C235" s="234"/>
      <c r="D235" s="218" t="s">
        <v>158</v>
      </c>
      <c r="E235" s="235" t="s">
        <v>17</v>
      </c>
      <c r="F235" s="236" t="s">
        <v>317</v>
      </c>
      <c r="G235" s="234"/>
      <c r="H235" s="237">
        <v>13.949999999999999</v>
      </c>
      <c r="I235" s="234"/>
      <c r="J235" s="234"/>
      <c r="K235" s="234"/>
      <c r="L235" s="238"/>
      <c r="M235" s="239"/>
      <c r="N235" s="240"/>
      <c r="O235" s="240"/>
      <c r="P235" s="240"/>
      <c r="Q235" s="240"/>
      <c r="R235" s="240"/>
      <c r="S235" s="240"/>
      <c r="T235" s="24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2" t="s">
        <v>158</v>
      </c>
      <c r="AU235" s="242" t="s">
        <v>82</v>
      </c>
      <c r="AV235" s="14" t="s">
        <v>82</v>
      </c>
      <c r="AW235" s="14" t="s">
        <v>35</v>
      </c>
      <c r="AX235" s="14" t="s">
        <v>73</v>
      </c>
      <c r="AY235" s="242" t="s">
        <v>145</v>
      </c>
    </row>
    <row r="236" s="15" customFormat="1">
      <c r="A236" s="15"/>
      <c r="B236" s="252"/>
      <c r="C236" s="253"/>
      <c r="D236" s="218" t="s">
        <v>158</v>
      </c>
      <c r="E236" s="254" t="s">
        <v>17</v>
      </c>
      <c r="F236" s="255" t="s">
        <v>258</v>
      </c>
      <c r="G236" s="253"/>
      <c r="H236" s="256">
        <v>146.88</v>
      </c>
      <c r="I236" s="253"/>
      <c r="J236" s="253"/>
      <c r="K236" s="253"/>
      <c r="L236" s="257"/>
      <c r="M236" s="258"/>
      <c r="N236" s="259"/>
      <c r="O236" s="259"/>
      <c r="P236" s="259"/>
      <c r="Q236" s="259"/>
      <c r="R236" s="259"/>
      <c r="S236" s="259"/>
      <c r="T236" s="26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1" t="s">
        <v>158</v>
      </c>
      <c r="AU236" s="261" t="s">
        <v>82</v>
      </c>
      <c r="AV236" s="15" t="s">
        <v>152</v>
      </c>
      <c r="AW236" s="15" t="s">
        <v>35</v>
      </c>
      <c r="AX236" s="15" t="s">
        <v>80</v>
      </c>
      <c r="AY236" s="261" t="s">
        <v>145</v>
      </c>
    </row>
    <row r="237" s="2" customFormat="1" ht="24.15" customHeight="1">
      <c r="A237" s="34"/>
      <c r="B237" s="35"/>
      <c r="C237" s="206" t="s">
        <v>318</v>
      </c>
      <c r="D237" s="206" t="s">
        <v>147</v>
      </c>
      <c r="E237" s="207" t="s">
        <v>319</v>
      </c>
      <c r="F237" s="208" t="s">
        <v>320</v>
      </c>
      <c r="G237" s="209" t="s">
        <v>174</v>
      </c>
      <c r="H237" s="210">
        <v>211</v>
      </c>
      <c r="I237" s="211">
        <v>74.200000000000003</v>
      </c>
      <c r="J237" s="211">
        <f>ROUND(I237*H237,2)</f>
        <v>15656.200000000001</v>
      </c>
      <c r="K237" s="208" t="s">
        <v>151</v>
      </c>
      <c r="L237" s="40"/>
      <c r="M237" s="212" t="s">
        <v>17</v>
      </c>
      <c r="N237" s="213" t="s">
        <v>44</v>
      </c>
      <c r="O237" s="214">
        <v>0.16400000000000001</v>
      </c>
      <c r="P237" s="214">
        <f>O237*H237</f>
        <v>34.603999999999999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6" t="s">
        <v>175</v>
      </c>
      <c r="AT237" s="216" t="s">
        <v>147</v>
      </c>
      <c r="AU237" s="216" t="s">
        <v>82</v>
      </c>
      <c r="AY237" s="19" t="s">
        <v>145</v>
      </c>
      <c r="BE237" s="217">
        <f>IF(N237="základní",J237,0)</f>
        <v>15656.200000000001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9" t="s">
        <v>80</v>
      </c>
      <c r="BK237" s="217">
        <f>ROUND(I237*H237,2)</f>
        <v>15656.200000000001</v>
      </c>
      <c r="BL237" s="19" t="s">
        <v>175</v>
      </c>
      <c r="BM237" s="216" t="s">
        <v>321</v>
      </c>
    </row>
    <row r="238" s="2" customFormat="1">
      <c r="A238" s="34"/>
      <c r="B238" s="35"/>
      <c r="C238" s="36"/>
      <c r="D238" s="218" t="s">
        <v>154</v>
      </c>
      <c r="E238" s="36"/>
      <c r="F238" s="219" t="s">
        <v>322</v>
      </c>
      <c r="G238" s="36"/>
      <c r="H238" s="36"/>
      <c r="I238" s="36"/>
      <c r="J238" s="36"/>
      <c r="K238" s="36"/>
      <c r="L238" s="40"/>
      <c r="M238" s="220"/>
      <c r="N238" s="221"/>
      <c r="O238" s="79"/>
      <c r="P238" s="79"/>
      <c r="Q238" s="79"/>
      <c r="R238" s="79"/>
      <c r="S238" s="79"/>
      <c r="T238" s="80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9" t="s">
        <v>154</v>
      </c>
      <c r="AU238" s="19" t="s">
        <v>82</v>
      </c>
    </row>
    <row r="239" s="2" customFormat="1">
      <c r="A239" s="34"/>
      <c r="B239" s="35"/>
      <c r="C239" s="36"/>
      <c r="D239" s="222" t="s">
        <v>156</v>
      </c>
      <c r="E239" s="36"/>
      <c r="F239" s="223" t="s">
        <v>323</v>
      </c>
      <c r="G239" s="36"/>
      <c r="H239" s="36"/>
      <c r="I239" s="36"/>
      <c r="J239" s="36"/>
      <c r="K239" s="36"/>
      <c r="L239" s="40"/>
      <c r="M239" s="220"/>
      <c r="N239" s="221"/>
      <c r="O239" s="79"/>
      <c r="P239" s="79"/>
      <c r="Q239" s="79"/>
      <c r="R239" s="79"/>
      <c r="S239" s="79"/>
      <c r="T239" s="80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9" t="s">
        <v>156</v>
      </c>
      <c r="AU239" s="19" t="s">
        <v>82</v>
      </c>
    </row>
    <row r="240" s="13" customFormat="1">
      <c r="A240" s="13"/>
      <c r="B240" s="224"/>
      <c r="C240" s="225"/>
      <c r="D240" s="218" t="s">
        <v>158</v>
      </c>
      <c r="E240" s="226" t="s">
        <v>17</v>
      </c>
      <c r="F240" s="227" t="s">
        <v>159</v>
      </c>
      <c r="G240" s="225"/>
      <c r="H240" s="226" t="s">
        <v>17</v>
      </c>
      <c r="I240" s="225"/>
      <c r="J240" s="225"/>
      <c r="K240" s="225"/>
      <c r="L240" s="228"/>
      <c r="M240" s="229"/>
      <c r="N240" s="230"/>
      <c r="O240" s="230"/>
      <c r="P240" s="230"/>
      <c r="Q240" s="230"/>
      <c r="R240" s="230"/>
      <c r="S240" s="230"/>
      <c r="T240" s="23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2" t="s">
        <v>158</v>
      </c>
      <c r="AU240" s="232" t="s">
        <v>82</v>
      </c>
      <c r="AV240" s="13" t="s">
        <v>80</v>
      </c>
      <c r="AW240" s="13" t="s">
        <v>35</v>
      </c>
      <c r="AX240" s="13" t="s">
        <v>73</v>
      </c>
      <c r="AY240" s="232" t="s">
        <v>145</v>
      </c>
    </row>
    <row r="241" s="13" customFormat="1">
      <c r="A241" s="13"/>
      <c r="B241" s="224"/>
      <c r="C241" s="225"/>
      <c r="D241" s="218" t="s">
        <v>158</v>
      </c>
      <c r="E241" s="226" t="s">
        <v>17</v>
      </c>
      <c r="F241" s="227" t="s">
        <v>290</v>
      </c>
      <c r="G241" s="225"/>
      <c r="H241" s="226" t="s">
        <v>17</v>
      </c>
      <c r="I241" s="225"/>
      <c r="J241" s="225"/>
      <c r="K241" s="225"/>
      <c r="L241" s="228"/>
      <c r="M241" s="229"/>
      <c r="N241" s="230"/>
      <c r="O241" s="230"/>
      <c r="P241" s="230"/>
      <c r="Q241" s="230"/>
      <c r="R241" s="230"/>
      <c r="S241" s="230"/>
      <c r="T241" s="23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2" t="s">
        <v>158</v>
      </c>
      <c r="AU241" s="232" t="s">
        <v>82</v>
      </c>
      <c r="AV241" s="13" t="s">
        <v>80</v>
      </c>
      <c r="AW241" s="13" t="s">
        <v>35</v>
      </c>
      <c r="AX241" s="13" t="s">
        <v>73</v>
      </c>
      <c r="AY241" s="232" t="s">
        <v>145</v>
      </c>
    </row>
    <row r="242" s="14" customFormat="1">
      <c r="A242" s="14"/>
      <c r="B242" s="233"/>
      <c r="C242" s="234"/>
      <c r="D242" s="218" t="s">
        <v>158</v>
      </c>
      <c r="E242" s="235" t="s">
        <v>17</v>
      </c>
      <c r="F242" s="236" t="s">
        <v>291</v>
      </c>
      <c r="G242" s="234"/>
      <c r="H242" s="237">
        <v>211</v>
      </c>
      <c r="I242" s="234"/>
      <c r="J242" s="234"/>
      <c r="K242" s="234"/>
      <c r="L242" s="238"/>
      <c r="M242" s="239"/>
      <c r="N242" s="240"/>
      <c r="O242" s="240"/>
      <c r="P242" s="240"/>
      <c r="Q242" s="240"/>
      <c r="R242" s="240"/>
      <c r="S242" s="240"/>
      <c r="T242" s="24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2" t="s">
        <v>158</v>
      </c>
      <c r="AU242" s="242" t="s">
        <v>82</v>
      </c>
      <c r="AV242" s="14" t="s">
        <v>82</v>
      </c>
      <c r="AW242" s="14" t="s">
        <v>35</v>
      </c>
      <c r="AX242" s="14" t="s">
        <v>80</v>
      </c>
      <c r="AY242" s="242" t="s">
        <v>145</v>
      </c>
    </row>
    <row r="243" s="2" customFormat="1" ht="24.15" customHeight="1">
      <c r="A243" s="34"/>
      <c r="B243" s="35"/>
      <c r="C243" s="206" t="s">
        <v>324</v>
      </c>
      <c r="D243" s="206" t="s">
        <v>147</v>
      </c>
      <c r="E243" s="207" t="s">
        <v>325</v>
      </c>
      <c r="F243" s="208" t="s">
        <v>326</v>
      </c>
      <c r="G243" s="209" t="s">
        <v>174</v>
      </c>
      <c r="H243" s="210">
        <v>15.5</v>
      </c>
      <c r="I243" s="211">
        <v>212</v>
      </c>
      <c r="J243" s="211">
        <f>ROUND(I243*H243,2)</f>
        <v>3286</v>
      </c>
      <c r="K243" s="208" t="s">
        <v>151</v>
      </c>
      <c r="L243" s="40"/>
      <c r="M243" s="212" t="s">
        <v>17</v>
      </c>
      <c r="N243" s="213" t="s">
        <v>44</v>
      </c>
      <c r="O243" s="214">
        <v>0.46800000000000003</v>
      </c>
      <c r="P243" s="214">
        <f>O243*H243</f>
        <v>7.2540000000000004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6" t="s">
        <v>175</v>
      </c>
      <c r="AT243" s="216" t="s">
        <v>147</v>
      </c>
      <c r="AU243" s="216" t="s">
        <v>82</v>
      </c>
      <c r="AY243" s="19" t="s">
        <v>145</v>
      </c>
      <c r="BE243" s="217">
        <f>IF(N243="základní",J243,0)</f>
        <v>3286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9" t="s">
        <v>80</v>
      </c>
      <c r="BK243" s="217">
        <f>ROUND(I243*H243,2)</f>
        <v>3286</v>
      </c>
      <c r="BL243" s="19" t="s">
        <v>175</v>
      </c>
      <c r="BM243" s="216" t="s">
        <v>327</v>
      </c>
    </row>
    <row r="244" s="2" customFormat="1">
      <c r="A244" s="34"/>
      <c r="B244" s="35"/>
      <c r="C244" s="36"/>
      <c r="D244" s="218" t="s">
        <v>154</v>
      </c>
      <c r="E244" s="36"/>
      <c r="F244" s="219" t="s">
        <v>328</v>
      </c>
      <c r="G244" s="36"/>
      <c r="H244" s="36"/>
      <c r="I244" s="36"/>
      <c r="J244" s="36"/>
      <c r="K244" s="36"/>
      <c r="L244" s="40"/>
      <c r="M244" s="220"/>
      <c r="N244" s="221"/>
      <c r="O244" s="79"/>
      <c r="P244" s="79"/>
      <c r="Q244" s="79"/>
      <c r="R244" s="79"/>
      <c r="S244" s="79"/>
      <c r="T244" s="80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154</v>
      </c>
      <c r="AU244" s="19" t="s">
        <v>82</v>
      </c>
    </row>
    <row r="245" s="2" customFormat="1">
      <c r="A245" s="34"/>
      <c r="B245" s="35"/>
      <c r="C245" s="36"/>
      <c r="D245" s="222" t="s">
        <v>156</v>
      </c>
      <c r="E245" s="36"/>
      <c r="F245" s="223" t="s">
        <v>329</v>
      </c>
      <c r="G245" s="36"/>
      <c r="H245" s="36"/>
      <c r="I245" s="36"/>
      <c r="J245" s="36"/>
      <c r="K245" s="36"/>
      <c r="L245" s="40"/>
      <c r="M245" s="220"/>
      <c r="N245" s="221"/>
      <c r="O245" s="79"/>
      <c r="P245" s="79"/>
      <c r="Q245" s="79"/>
      <c r="R245" s="79"/>
      <c r="S245" s="79"/>
      <c r="T245" s="80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9" t="s">
        <v>156</v>
      </c>
      <c r="AU245" s="19" t="s">
        <v>82</v>
      </c>
    </row>
    <row r="246" s="13" customFormat="1">
      <c r="A246" s="13"/>
      <c r="B246" s="224"/>
      <c r="C246" s="225"/>
      <c r="D246" s="218" t="s">
        <v>158</v>
      </c>
      <c r="E246" s="226" t="s">
        <v>17</v>
      </c>
      <c r="F246" s="227" t="s">
        <v>159</v>
      </c>
      <c r="G246" s="225"/>
      <c r="H246" s="226" t="s">
        <v>17</v>
      </c>
      <c r="I246" s="225"/>
      <c r="J246" s="225"/>
      <c r="K246" s="225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158</v>
      </c>
      <c r="AU246" s="232" t="s">
        <v>82</v>
      </c>
      <c r="AV246" s="13" t="s">
        <v>80</v>
      </c>
      <c r="AW246" s="13" t="s">
        <v>35</v>
      </c>
      <c r="AX246" s="13" t="s">
        <v>73</v>
      </c>
      <c r="AY246" s="232" t="s">
        <v>145</v>
      </c>
    </row>
    <row r="247" s="13" customFormat="1">
      <c r="A247" s="13"/>
      <c r="B247" s="224"/>
      <c r="C247" s="225"/>
      <c r="D247" s="218" t="s">
        <v>158</v>
      </c>
      <c r="E247" s="226" t="s">
        <v>17</v>
      </c>
      <c r="F247" s="227" t="s">
        <v>298</v>
      </c>
      <c r="G247" s="225"/>
      <c r="H247" s="226" t="s">
        <v>17</v>
      </c>
      <c r="I247" s="225"/>
      <c r="J247" s="225"/>
      <c r="K247" s="225"/>
      <c r="L247" s="228"/>
      <c r="M247" s="229"/>
      <c r="N247" s="230"/>
      <c r="O247" s="230"/>
      <c r="P247" s="230"/>
      <c r="Q247" s="230"/>
      <c r="R247" s="230"/>
      <c r="S247" s="230"/>
      <c r="T247" s="23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2" t="s">
        <v>158</v>
      </c>
      <c r="AU247" s="232" t="s">
        <v>82</v>
      </c>
      <c r="AV247" s="13" t="s">
        <v>80</v>
      </c>
      <c r="AW247" s="13" t="s">
        <v>35</v>
      </c>
      <c r="AX247" s="13" t="s">
        <v>73</v>
      </c>
      <c r="AY247" s="232" t="s">
        <v>145</v>
      </c>
    </row>
    <row r="248" s="14" customFormat="1">
      <c r="A248" s="14"/>
      <c r="B248" s="233"/>
      <c r="C248" s="234"/>
      <c r="D248" s="218" t="s">
        <v>158</v>
      </c>
      <c r="E248" s="235" t="s">
        <v>17</v>
      </c>
      <c r="F248" s="236" t="s">
        <v>299</v>
      </c>
      <c r="G248" s="234"/>
      <c r="H248" s="237">
        <v>15.5</v>
      </c>
      <c r="I248" s="234"/>
      <c r="J248" s="234"/>
      <c r="K248" s="234"/>
      <c r="L248" s="238"/>
      <c r="M248" s="239"/>
      <c r="N248" s="240"/>
      <c r="O248" s="240"/>
      <c r="P248" s="240"/>
      <c r="Q248" s="240"/>
      <c r="R248" s="240"/>
      <c r="S248" s="240"/>
      <c r="T248" s="24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2" t="s">
        <v>158</v>
      </c>
      <c r="AU248" s="242" t="s">
        <v>82</v>
      </c>
      <c r="AV248" s="14" t="s">
        <v>82</v>
      </c>
      <c r="AW248" s="14" t="s">
        <v>35</v>
      </c>
      <c r="AX248" s="14" t="s">
        <v>80</v>
      </c>
      <c r="AY248" s="242" t="s">
        <v>145</v>
      </c>
    </row>
    <row r="249" s="2" customFormat="1" ht="37.8" customHeight="1">
      <c r="A249" s="34"/>
      <c r="B249" s="35"/>
      <c r="C249" s="206" t="s">
        <v>330</v>
      </c>
      <c r="D249" s="206" t="s">
        <v>147</v>
      </c>
      <c r="E249" s="207" t="s">
        <v>331</v>
      </c>
      <c r="F249" s="208" t="s">
        <v>332</v>
      </c>
      <c r="G249" s="209" t="s">
        <v>174</v>
      </c>
      <c r="H249" s="210">
        <v>184</v>
      </c>
      <c r="I249" s="211">
        <v>2570</v>
      </c>
      <c r="J249" s="211">
        <f>ROUND(I249*H249,2)</f>
        <v>472880</v>
      </c>
      <c r="K249" s="208" t="s">
        <v>151</v>
      </c>
      <c r="L249" s="40"/>
      <c r="M249" s="212" t="s">
        <v>17</v>
      </c>
      <c r="N249" s="213" t="s">
        <v>44</v>
      </c>
      <c r="O249" s="214">
        <v>0.94899999999999995</v>
      </c>
      <c r="P249" s="214">
        <f>O249*H249</f>
        <v>174.61599999999999</v>
      </c>
      <c r="Q249" s="214">
        <v>0.0036600000000000001</v>
      </c>
      <c r="R249" s="214">
        <f>Q249*H249</f>
        <v>0.67344000000000004</v>
      </c>
      <c r="S249" s="214">
        <v>0</v>
      </c>
      <c r="T249" s="215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6" t="s">
        <v>175</v>
      </c>
      <c r="AT249" s="216" t="s">
        <v>147</v>
      </c>
      <c r="AU249" s="216" t="s">
        <v>82</v>
      </c>
      <c r="AY249" s="19" t="s">
        <v>145</v>
      </c>
      <c r="BE249" s="217">
        <f>IF(N249="základní",J249,0)</f>
        <v>472880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9" t="s">
        <v>80</v>
      </c>
      <c r="BK249" s="217">
        <f>ROUND(I249*H249,2)</f>
        <v>472880</v>
      </c>
      <c r="BL249" s="19" t="s">
        <v>175</v>
      </c>
      <c r="BM249" s="216" t="s">
        <v>333</v>
      </c>
    </row>
    <row r="250" s="2" customFormat="1">
      <c r="A250" s="34"/>
      <c r="B250" s="35"/>
      <c r="C250" s="36"/>
      <c r="D250" s="218" t="s">
        <v>154</v>
      </c>
      <c r="E250" s="36"/>
      <c r="F250" s="219" t="s">
        <v>334</v>
      </c>
      <c r="G250" s="36"/>
      <c r="H250" s="36"/>
      <c r="I250" s="36"/>
      <c r="J250" s="36"/>
      <c r="K250" s="36"/>
      <c r="L250" s="40"/>
      <c r="M250" s="220"/>
      <c r="N250" s="221"/>
      <c r="O250" s="79"/>
      <c r="P250" s="79"/>
      <c r="Q250" s="79"/>
      <c r="R250" s="79"/>
      <c r="S250" s="79"/>
      <c r="T250" s="80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154</v>
      </c>
      <c r="AU250" s="19" t="s">
        <v>82</v>
      </c>
    </row>
    <row r="251" s="2" customFormat="1">
      <c r="A251" s="34"/>
      <c r="B251" s="35"/>
      <c r="C251" s="36"/>
      <c r="D251" s="222" t="s">
        <v>156</v>
      </c>
      <c r="E251" s="36"/>
      <c r="F251" s="223" t="s">
        <v>335</v>
      </c>
      <c r="G251" s="36"/>
      <c r="H251" s="36"/>
      <c r="I251" s="36"/>
      <c r="J251" s="36"/>
      <c r="K251" s="36"/>
      <c r="L251" s="40"/>
      <c r="M251" s="220"/>
      <c r="N251" s="221"/>
      <c r="O251" s="79"/>
      <c r="P251" s="79"/>
      <c r="Q251" s="79"/>
      <c r="R251" s="79"/>
      <c r="S251" s="79"/>
      <c r="T251" s="80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9" t="s">
        <v>156</v>
      </c>
      <c r="AU251" s="19" t="s">
        <v>82</v>
      </c>
    </row>
    <row r="252" s="13" customFormat="1">
      <c r="A252" s="13"/>
      <c r="B252" s="224"/>
      <c r="C252" s="225"/>
      <c r="D252" s="218" t="s">
        <v>158</v>
      </c>
      <c r="E252" s="226" t="s">
        <v>17</v>
      </c>
      <c r="F252" s="227" t="s">
        <v>159</v>
      </c>
      <c r="G252" s="225"/>
      <c r="H252" s="226" t="s">
        <v>17</v>
      </c>
      <c r="I252" s="225"/>
      <c r="J252" s="225"/>
      <c r="K252" s="225"/>
      <c r="L252" s="228"/>
      <c r="M252" s="229"/>
      <c r="N252" s="230"/>
      <c r="O252" s="230"/>
      <c r="P252" s="230"/>
      <c r="Q252" s="230"/>
      <c r="R252" s="230"/>
      <c r="S252" s="230"/>
      <c r="T252" s="23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2" t="s">
        <v>158</v>
      </c>
      <c r="AU252" s="232" t="s">
        <v>82</v>
      </c>
      <c r="AV252" s="13" t="s">
        <v>80</v>
      </c>
      <c r="AW252" s="13" t="s">
        <v>35</v>
      </c>
      <c r="AX252" s="13" t="s">
        <v>73</v>
      </c>
      <c r="AY252" s="232" t="s">
        <v>145</v>
      </c>
    </row>
    <row r="253" s="13" customFormat="1">
      <c r="A253" s="13"/>
      <c r="B253" s="224"/>
      <c r="C253" s="225"/>
      <c r="D253" s="218" t="s">
        <v>158</v>
      </c>
      <c r="E253" s="226" t="s">
        <v>17</v>
      </c>
      <c r="F253" s="227" t="s">
        <v>336</v>
      </c>
      <c r="G253" s="225"/>
      <c r="H253" s="226" t="s">
        <v>17</v>
      </c>
      <c r="I253" s="225"/>
      <c r="J253" s="225"/>
      <c r="K253" s="225"/>
      <c r="L253" s="228"/>
      <c r="M253" s="229"/>
      <c r="N253" s="230"/>
      <c r="O253" s="230"/>
      <c r="P253" s="230"/>
      <c r="Q253" s="230"/>
      <c r="R253" s="230"/>
      <c r="S253" s="230"/>
      <c r="T253" s="23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2" t="s">
        <v>158</v>
      </c>
      <c r="AU253" s="232" t="s">
        <v>82</v>
      </c>
      <c r="AV253" s="13" t="s">
        <v>80</v>
      </c>
      <c r="AW253" s="13" t="s">
        <v>35</v>
      </c>
      <c r="AX253" s="13" t="s">
        <v>73</v>
      </c>
      <c r="AY253" s="232" t="s">
        <v>145</v>
      </c>
    </row>
    <row r="254" s="14" customFormat="1">
      <c r="A254" s="14"/>
      <c r="B254" s="233"/>
      <c r="C254" s="234"/>
      <c r="D254" s="218" t="s">
        <v>158</v>
      </c>
      <c r="E254" s="235" t="s">
        <v>17</v>
      </c>
      <c r="F254" s="236" t="s">
        <v>337</v>
      </c>
      <c r="G254" s="234"/>
      <c r="H254" s="237">
        <v>156</v>
      </c>
      <c r="I254" s="234"/>
      <c r="J254" s="234"/>
      <c r="K254" s="234"/>
      <c r="L254" s="238"/>
      <c r="M254" s="239"/>
      <c r="N254" s="240"/>
      <c r="O254" s="240"/>
      <c r="P254" s="240"/>
      <c r="Q254" s="240"/>
      <c r="R254" s="240"/>
      <c r="S254" s="240"/>
      <c r="T254" s="24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2" t="s">
        <v>158</v>
      </c>
      <c r="AU254" s="242" t="s">
        <v>82</v>
      </c>
      <c r="AV254" s="14" t="s">
        <v>82</v>
      </c>
      <c r="AW254" s="14" t="s">
        <v>35</v>
      </c>
      <c r="AX254" s="14" t="s">
        <v>73</v>
      </c>
      <c r="AY254" s="242" t="s">
        <v>145</v>
      </c>
    </row>
    <row r="255" s="14" customFormat="1">
      <c r="A255" s="14"/>
      <c r="B255" s="233"/>
      <c r="C255" s="234"/>
      <c r="D255" s="218" t="s">
        <v>158</v>
      </c>
      <c r="E255" s="235" t="s">
        <v>17</v>
      </c>
      <c r="F255" s="236" t="s">
        <v>338</v>
      </c>
      <c r="G255" s="234"/>
      <c r="H255" s="237">
        <v>28</v>
      </c>
      <c r="I255" s="234"/>
      <c r="J255" s="234"/>
      <c r="K255" s="234"/>
      <c r="L255" s="238"/>
      <c r="M255" s="239"/>
      <c r="N255" s="240"/>
      <c r="O255" s="240"/>
      <c r="P255" s="240"/>
      <c r="Q255" s="240"/>
      <c r="R255" s="240"/>
      <c r="S255" s="240"/>
      <c r="T255" s="24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2" t="s">
        <v>158</v>
      </c>
      <c r="AU255" s="242" t="s">
        <v>82</v>
      </c>
      <c r="AV255" s="14" t="s">
        <v>82</v>
      </c>
      <c r="AW255" s="14" t="s">
        <v>35</v>
      </c>
      <c r="AX255" s="14" t="s">
        <v>73</v>
      </c>
      <c r="AY255" s="242" t="s">
        <v>145</v>
      </c>
    </row>
    <row r="256" s="15" customFormat="1">
      <c r="A256" s="15"/>
      <c r="B256" s="252"/>
      <c r="C256" s="253"/>
      <c r="D256" s="218" t="s">
        <v>158</v>
      </c>
      <c r="E256" s="254" t="s">
        <v>17</v>
      </c>
      <c r="F256" s="255" t="s">
        <v>258</v>
      </c>
      <c r="G256" s="253"/>
      <c r="H256" s="256">
        <v>184</v>
      </c>
      <c r="I256" s="253"/>
      <c r="J256" s="253"/>
      <c r="K256" s="253"/>
      <c r="L256" s="257"/>
      <c r="M256" s="258"/>
      <c r="N256" s="259"/>
      <c r="O256" s="259"/>
      <c r="P256" s="259"/>
      <c r="Q256" s="259"/>
      <c r="R256" s="259"/>
      <c r="S256" s="259"/>
      <c r="T256" s="260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1" t="s">
        <v>158</v>
      </c>
      <c r="AU256" s="261" t="s">
        <v>82</v>
      </c>
      <c r="AV256" s="15" t="s">
        <v>152</v>
      </c>
      <c r="AW256" s="15" t="s">
        <v>35</v>
      </c>
      <c r="AX256" s="15" t="s">
        <v>80</v>
      </c>
      <c r="AY256" s="261" t="s">
        <v>145</v>
      </c>
    </row>
    <row r="257" s="2" customFormat="1" ht="21.75" customHeight="1">
      <c r="A257" s="34"/>
      <c r="B257" s="35"/>
      <c r="C257" s="243" t="s">
        <v>339</v>
      </c>
      <c r="D257" s="243" t="s">
        <v>167</v>
      </c>
      <c r="E257" s="244" t="s">
        <v>340</v>
      </c>
      <c r="F257" s="245" t="s">
        <v>341</v>
      </c>
      <c r="G257" s="246" t="s">
        <v>174</v>
      </c>
      <c r="H257" s="247">
        <v>211</v>
      </c>
      <c r="I257" s="248">
        <v>570.39999999999998</v>
      </c>
      <c r="J257" s="248">
        <f>ROUND(I257*H257,2)</f>
        <v>120354.39999999999</v>
      </c>
      <c r="K257" s="245" t="s">
        <v>269</v>
      </c>
      <c r="L257" s="249"/>
      <c r="M257" s="250" t="s">
        <v>17</v>
      </c>
      <c r="N257" s="251" t="s">
        <v>44</v>
      </c>
      <c r="O257" s="214">
        <v>0</v>
      </c>
      <c r="P257" s="214">
        <f>O257*H257</f>
        <v>0</v>
      </c>
      <c r="Q257" s="214">
        <v>0.0043299999999999996</v>
      </c>
      <c r="R257" s="214">
        <f>Q257*H257</f>
        <v>0.91362999999999994</v>
      </c>
      <c r="S257" s="214">
        <v>0</v>
      </c>
      <c r="T257" s="215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6" t="s">
        <v>184</v>
      </c>
      <c r="AT257" s="216" t="s">
        <v>167</v>
      </c>
      <c r="AU257" s="216" t="s">
        <v>82</v>
      </c>
      <c r="AY257" s="19" t="s">
        <v>145</v>
      </c>
      <c r="BE257" s="217">
        <f>IF(N257="základní",J257,0)</f>
        <v>120354.39999999999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9" t="s">
        <v>80</v>
      </c>
      <c r="BK257" s="217">
        <f>ROUND(I257*H257,2)</f>
        <v>120354.39999999999</v>
      </c>
      <c r="BL257" s="19" t="s">
        <v>175</v>
      </c>
      <c r="BM257" s="216" t="s">
        <v>342</v>
      </c>
    </row>
    <row r="258" s="2" customFormat="1">
      <c r="A258" s="34"/>
      <c r="B258" s="35"/>
      <c r="C258" s="36"/>
      <c r="D258" s="218" t="s">
        <v>154</v>
      </c>
      <c r="E258" s="36"/>
      <c r="F258" s="219" t="s">
        <v>341</v>
      </c>
      <c r="G258" s="36"/>
      <c r="H258" s="36"/>
      <c r="I258" s="36"/>
      <c r="J258" s="36"/>
      <c r="K258" s="36"/>
      <c r="L258" s="40"/>
      <c r="M258" s="220"/>
      <c r="N258" s="221"/>
      <c r="O258" s="79"/>
      <c r="P258" s="79"/>
      <c r="Q258" s="79"/>
      <c r="R258" s="79"/>
      <c r="S258" s="79"/>
      <c r="T258" s="80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9" t="s">
        <v>154</v>
      </c>
      <c r="AU258" s="19" t="s">
        <v>82</v>
      </c>
    </row>
    <row r="259" s="13" customFormat="1">
      <c r="A259" s="13"/>
      <c r="B259" s="224"/>
      <c r="C259" s="225"/>
      <c r="D259" s="218" t="s">
        <v>158</v>
      </c>
      <c r="E259" s="226" t="s">
        <v>17</v>
      </c>
      <c r="F259" s="227" t="s">
        <v>159</v>
      </c>
      <c r="G259" s="225"/>
      <c r="H259" s="226" t="s">
        <v>17</v>
      </c>
      <c r="I259" s="225"/>
      <c r="J259" s="225"/>
      <c r="K259" s="225"/>
      <c r="L259" s="228"/>
      <c r="M259" s="229"/>
      <c r="N259" s="230"/>
      <c r="O259" s="230"/>
      <c r="P259" s="230"/>
      <c r="Q259" s="230"/>
      <c r="R259" s="230"/>
      <c r="S259" s="230"/>
      <c r="T259" s="23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158</v>
      </c>
      <c r="AU259" s="232" t="s">
        <v>82</v>
      </c>
      <c r="AV259" s="13" t="s">
        <v>80</v>
      </c>
      <c r="AW259" s="13" t="s">
        <v>35</v>
      </c>
      <c r="AX259" s="13" t="s">
        <v>73</v>
      </c>
      <c r="AY259" s="232" t="s">
        <v>145</v>
      </c>
    </row>
    <row r="260" s="13" customFormat="1">
      <c r="A260" s="13"/>
      <c r="B260" s="224"/>
      <c r="C260" s="225"/>
      <c r="D260" s="218" t="s">
        <v>158</v>
      </c>
      <c r="E260" s="226" t="s">
        <v>17</v>
      </c>
      <c r="F260" s="227" t="s">
        <v>336</v>
      </c>
      <c r="G260" s="225"/>
      <c r="H260" s="226" t="s">
        <v>17</v>
      </c>
      <c r="I260" s="225"/>
      <c r="J260" s="225"/>
      <c r="K260" s="225"/>
      <c r="L260" s="228"/>
      <c r="M260" s="229"/>
      <c r="N260" s="230"/>
      <c r="O260" s="230"/>
      <c r="P260" s="230"/>
      <c r="Q260" s="230"/>
      <c r="R260" s="230"/>
      <c r="S260" s="230"/>
      <c r="T260" s="23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2" t="s">
        <v>158</v>
      </c>
      <c r="AU260" s="232" t="s">
        <v>82</v>
      </c>
      <c r="AV260" s="13" t="s">
        <v>80</v>
      </c>
      <c r="AW260" s="13" t="s">
        <v>35</v>
      </c>
      <c r="AX260" s="13" t="s">
        <v>73</v>
      </c>
      <c r="AY260" s="232" t="s">
        <v>145</v>
      </c>
    </row>
    <row r="261" s="14" customFormat="1">
      <c r="A261" s="14"/>
      <c r="B261" s="233"/>
      <c r="C261" s="234"/>
      <c r="D261" s="218" t="s">
        <v>158</v>
      </c>
      <c r="E261" s="235" t="s">
        <v>17</v>
      </c>
      <c r="F261" s="236" t="s">
        <v>343</v>
      </c>
      <c r="G261" s="234"/>
      <c r="H261" s="237">
        <v>183</v>
      </c>
      <c r="I261" s="234"/>
      <c r="J261" s="234"/>
      <c r="K261" s="234"/>
      <c r="L261" s="238"/>
      <c r="M261" s="239"/>
      <c r="N261" s="240"/>
      <c r="O261" s="240"/>
      <c r="P261" s="240"/>
      <c r="Q261" s="240"/>
      <c r="R261" s="240"/>
      <c r="S261" s="240"/>
      <c r="T261" s="241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2" t="s">
        <v>158</v>
      </c>
      <c r="AU261" s="242" t="s">
        <v>82</v>
      </c>
      <c r="AV261" s="14" t="s">
        <v>82</v>
      </c>
      <c r="AW261" s="14" t="s">
        <v>35</v>
      </c>
      <c r="AX261" s="14" t="s">
        <v>73</v>
      </c>
      <c r="AY261" s="242" t="s">
        <v>145</v>
      </c>
    </row>
    <row r="262" s="14" customFormat="1">
      <c r="A262" s="14"/>
      <c r="B262" s="233"/>
      <c r="C262" s="234"/>
      <c r="D262" s="218" t="s">
        <v>158</v>
      </c>
      <c r="E262" s="235" t="s">
        <v>17</v>
      </c>
      <c r="F262" s="236" t="s">
        <v>338</v>
      </c>
      <c r="G262" s="234"/>
      <c r="H262" s="237">
        <v>28</v>
      </c>
      <c r="I262" s="234"/>
      <c r="J262" s="234"/>
      <c r="K262" s="234"/>
      <c r="L262" s="238"/>
      <c r="M262" s="239"/>
      <c r="N262" s="240"/>
      <c r="O262" s="240"/>
      <c r="P262" s="240"/>
      <c r="Q262" s="240"/>
      <c r="R262" s="240"/>
      <c r="S262" s="240"/>
      <c r="T262" s="24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2" t="s">
        <v>158</v>
      </c>
      <c r="AU262" s="242" t="s">
        <v>82</v>
      </c>
      <c r="AV262" s="14" t="s">
        <v>82</v>
      </c>
      <c r="AW262" s="14" t="s">
        <v>35</v>
      </c>
      <c r="AX262" s="14" t="s">
        <v>73</v>
      </c>
      <c r="AY262" s="242" t="s">
        <v>145</v>
      </c>
    </row>
    <row r="263" s="15" customFormat="1">
      <c r="A263" s="15"/>
      <c r="B263" s="252"/>
      <c r="C263" s="253"/>
      <c r="D263" s="218" t="s">
        <v>158</v>
      </c>
      <c r="E263" s="254" t="s">
        <v>17</v>
      </c>
      <c r="F263" s="255" t="s">
        <v>258</v>
      </c>
      <c r="G263" s="253"/>
      <c r="H263" s="256">
        <v>211</v>
      </c>
      <c r="I263" s="253"/>
      <c r="J263" s="253"/>
      <c r="K263" s="253"/>
      <c r="L263" s="257"/>
      <c r="M263" s="258"/>
      <c r="N263" s="259"/>
      <c r="O263" s="259"/>
      <c r="P263" s="259"/>
      <c r="Q263" s="259"/>
      <c r="R263" s="259"/>
      <c r="S263" s="259"/>
      <c r="T263" s="26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1" t="s">
        <v>158</v>
      </c>
      <c r="AU263" s="261" t="s">
        <v>82</v>
      </c>
      <c r="AV263" s="15" t="s">
        <v>152</v>
      </c>
      <c r="AW263" s="15" t="s">
        <v>35</v>
      </c>
      <c r="AX263" s="15" t="s">
        <v>80</v>
      </c>
      <c r="AY263" s="261" t="s">
        <v>145</v>
      </c>
    </row>
    <row r="264" s="2" customFormat="1" ht="24.15" customHeight="1">
      <c r="A264" s="34"/>
      <c r="B264" s="35"/>
      <c r="C264" s="206" t="s">
        <v>344</v>
      </c>
      <c r="D264" s="206" t="s">
        <v>147</v>
      </c>
      <c r="E264" s="207" t="s">
        <v>345</v>
      </c>
      <c r="F264" s="208" t="s">
        <v>346</v>
      </c>
      <c r="G264" s="209" t="s">
        <v>150</v>
      </c>
      <c r="H264" s="210">
        <v>4.7999999999999998</v>
      </c>
      <c r="I264" s="211">
        <v>4080</v>
      </c>
      <c r="J264" s="211">
        <f>ROUND(I264*H264,2)</f>
        <v>19584</v>
      </c>
      <c r="K264" s="208" t="s">
        <v>151</v>
      </c>
      <c r="L264" s="40"/>
      <c r="M264" s="212" t="s">
        <v>17</v>
      </c>
      <c r="N264" s="213" t="s">
        <v>44</v>
      </c>
      <c r="O264" s="214">
        <v>0.47699999999999998</v>
      </c>
      <c r="P264" s="214">
        <f>O264*H264</f>
        <v>2.2895999999999996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6" t="s">
        <v>175</v>
      </c>
      <c r="AT264" s="216" t="s">
        <v>147</v>
      </c>
      <c r="AU264" s="216" t="s">
        <v>82</v>
      </c>
      <c r="AY264" s="19" t="s">
        <v>145</v>
      </c>
      <c r="BE264" s="217">
        <f>IF(N264="základní",J264,0)</f>
        <v>19584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9" t="s">
        <v>80</v>
      </c>
      <c r="BK264" s="217">
        <f>ROUND(I264*H264,2)</f>
        <v>19584</v>
      </c>
      <c r="BL264" s="19" t="s">
        <v>175</v>
      </c>
      <c r="BM264" s="216" t="s">
        <v>347</v>
      </c>
    </row>
    <row r="265" s="2" customFormat="1">
      <c r="A265" s="34"/>
      <c r="B265" s="35"/>
      <c r="C265" s="36"/>
      <c r="D265" s="218" t="s">
        <v>154</v>
      </c>
      <c r="E265" s="36"/>
      <c r="F265" s="219" t="s">
        <v>348</v>
      </c>
      <c r="G265" s="36"/>
      <c r="H265" s="36"/>
      <c r="I265" s="36"/>
      <c r="J265" s="36"/>
      <c r="K265" s="36"/>
      <c r="L265" s="40"/>
      <c r="M265" s="220"/>
      <c r="N265" s="221"/>
      <c r="O265" s="79"/>
      <c r="P265" s="79"/>
      <c r="Q265" s="79"/>
      <c r="R265" s="79"/>
      <c r="S265" s="79"/>
      <c r="T265" s="80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9" t="s">
        <v>154</v>
      </c>
      <c r="AU265" s="19" t="s">
        <v>82</v>
      </c>
    </row>
    <row r="266" s="2" customFormat="1">
      <c r="A266" s="34"/>
      <c r="B266" s="35"/>
      <c r="C266" s="36"/>
      <c r="D266" s="222" t="s">
        <v>156</v>
      </c>
      <c r="E266" s="36"/>
      <c r="F266" s="223" t="s">
        <v>349</v>
      </c>
      <c r="G266" s="36"/>
      <c r="H266" s="36"/>
      <c r="I266" s="36"/>
      <c r="J266" s="36"/>
      <c r="K266" s="36"/>
      <c r="L266" s="40"/>
      <c r="M266" s="220"/>
      <c r="N266" s="221"/>
      <c r="O266" s="79"/>
      <c r="P266" s="79"/>
      <c r="Q266" s="79"/>
      <c r="R266" s="79"/>
      <c r="S266" s="79"/>
      <c r="T266" s="80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156</v>
      </c>
      <c r="AU266" s="19" t="s">
        <v>82</v>
      </c>
    </row>
    <row r="267" s="13" customFormat="1">
      <c r="A267" s="13"/>
      <c r="B267" s="224"/>
      <c r="C267" s="225"/>
      <c r="D267" s="218" t="s">
        <v>158</v>
      </c>
      <c r="E267" s="226" t="s">
        <v>17</v>
      </c>
      <c r="F267" s="227" t="s">
        <v>159</v>
      </c>
      <c r="G267" s="225"/>
      <c r="H267" s="226" t="s">
        <v>17</v>
      </c>
      <c r="I267" s="225"/>
      <c r="J267" s="225"/>
      <c r="K267" s="225"/>
      <c r="L267" s="228"/>
      <c r="M267" s="229"/>
      <c r="N267" s="230"/>
      <c r="O267" s="230"/>
      <c r="P267" s="230"/>
      <c r="Q267" s="230"/>
      <c r="R267" s="230"/>
      <c r="S267" s="230"/>
      <c r="T267" s="23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2" t="s">
        <v>158</v>
      </c>
      <c r="AU267" s="232" t="s">
        <v>82</v>
      </c>
      <c r="AV267" s="13" t="s">
        <v>80</v>
      </c>
      <c r="AW267" s="13" t="s">
        <v>35</v>
      </c>
      <c r="AX267" s="13" t="s">
        <v>73</v>
      </c>
      <c r="AY267" s="232" t="s">
        <v>145</v>
      </c>
    </row>
    <row r="268" s="13" customFormat="1">
      <c r="A268" s="13"/>
      <c r="B268" s="224"/>
      <c r="C268" s="225"/>
      <c r="D268" s="218" t="s">
        <v>158</v>
      </c>
      <c r="E268" s="226" t="s">
        <v>17</v>
      </c>
      <c r="F268" s="227" t="s">
        <v>350</v>
      </c>
      <c r="G268" s="225"/>
      <c r="H268" s="226" t="s">
        <v>17</v>
      </c>
      <c r="I268" s="225"/>
      <c r="J268" s="225"/>
      <c r="K268" s="225"/>
      <c r="L268" s="228"/>
      <c r="M268" s="229"/>
      <c r="N268" s="230"/>
      <c r="O268" s="230"/>
      <c r="P268" s="230"/>
      <c r="Q268" s="230"/>
      <c r="R268" s="230"/>
      <c r="S268" s="230"/>
      <c r="T268" s="23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2" t="s">
        <v>158</v>
      </c>
      <c r="AU268" s="232" t="s">
        <v>82</v>
      </c>
      <c r="AV268" s="13" t="s">
        <v>80</v>
      </c>
      <c r="AW268" s="13" t="s">
        <v>35</v>
      </c>
      <c r="AX268" s="13" t="s">
        <v>73</v>
      </c>
      <c r="AY268" s="232" t="s">
        <v>145</v>
      </c>
    </row>
    <row r="269" s="14" customFormat="1">
      <c r="A269" s="14"/>
      <c r="B269" s="233"/>
      <c r="C269" s="234"/>
      <c r="D269" s="218" t="s">
        <v>158</v>
      </c>
      <c r="E269" s="235" t="s">
        <v>17</v>
      </c>
      <c r="F269" s="236" t="s">
        <v>253</v>
      </c>
      <c r="G269" s="234"/>
      <c r="H269" s="237">
        <v>3.6000000000000001</v>
      </c>
      <c r="I269" s="234"/>
      <c r="J269" s="234"/>
      <c r="K269" s="234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158</v>
      </c>
      <c r="AU269" s="242" t="s">
        <v>82</v>
      </c>
      <c r="AV269" s="14" t="s">
        <v>82</v>
      </c>
      <c r="AW269" s="14" t="s">
        <v>35</v>
      </c>
      <c r="AX269" s="14" t="s">
        <v>73</v>
      </c>
      <c r="AY269" s="242" t="s">
        <v>145</v>
      </c>
    </row>
    <row r="270" s="13" customFormat="1">
      <c r="A270" s="13"/>
      <c r="B270" s="224"/>
      <c r="C270" s="225"/>
      <c r="D270" s="218" t="s">
        <v>158</v>
      </c>
      <c r="E270" s="226" t="s">
        <v>17</v>
      </c>
      <c r="F270" s="227" t="s">
        <v>351</v>
      </c>
      <c r="G270" s="225"/>
      <c r="H270" s="226" t="s">
        <v>17</v>
      </c>
      <c r="I270" s="225"/>
      <c r="J270" s="225"/>
      <c r="K270" s="225"/>
      <c r="L270" s="228"/>
      <c r="M270" s="229"/>
      <c r="N270" s="230"/>
      <c r="O270" s="230"/>
      <c r="P270" s="230"/>
      <c r="Q270" s="230"/>
      <c r="R270" s="230"/>
      <c r="S270" s="230"/>
      <c r="T270" s="23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2" t="s">
        <v>158</v>
      </c>
      <c r="AU270" s="232" t="s">
        <v>82</v>
      </c>
      <c r="AV270" s="13" t="s">
        <v>80</v>
      </c>
      <c r="AW270" s="13" t="s">
        <v>35</v>
      </c>
      <c r="AX270" s="13" t="s">
        <v>73</v>
      </c>
      <c r="AY270" s="232" t="s">
        <v>145</v>
      </c>
    </row>
    <row r="271" s="14" customFormat="1">
      <c r="A271" s="14"/>
      <c r="B271" s="233"/>
      <c r="C271" s="234"/>
      <c r="D271" s="218" t="s">
        <v>158</v>
      </c>
      <c r="E271" s="235" t="s">
        <v>17</v>
      </c>
      <c r="F271" s="236" t="s">
        <v>255</v>
      </c>
      <c r="G271" s="234"/>
      <c r="H271" s="237">
        <v>1.2</v>
      </c>
      <c r="I271" s="234"/>
      <c r="J271" s="234"/>
      <c r="K271" s="234"/>
      <c r="L271" s="238"/>
      <c r="M271" s="239"/>
      <c r="N271" s="240"/>
      <c r="O271" s="240"/>
      <c r="P271" s="240"/>
      <c r="Q271" s="240"/>
      <c r="R271" s="240"/>
      <c r="S271" s="240"/>
      <c r="T271" s="24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2" t="s">
        <v>158</v>
      </c>
      <c r="AU271" s="242" t="s">
        <v>82</v>
      </c>
      <c r="AV271" s="14" t="s">
        <v>82</v>
      </c>
      <c r="AW271" s="14" t="s">
        <v>35</v>
      </c>
      <c r="AX271" s="14" t="s">
        <v>73</v>
      </c>
      <c r="AY271" s="242" t="s">
        <v>145</v>
      </c>
    </row>
    <row r="272" s="15" customFormat="1">
      <c r="A272" s="15"/>
      <c r="B272" s="252"/>
      <c r="C272" s="253"/>
      <c r="D272" s="218" t="s">
        <v>158</v>
      </c>
      <c r="E272" s="254" t="s">
        <v>17</v>
      </c>
      <c r="F272" s="255" t="s">
        <v>258</v>
      </c>
      <c r="G272" s="253"/>
      <c r="H272" s="256">
        <v>4.7999999999999998</v>
      </c>
      <c r="I272" s="253"/>
      <c r="J272" s="253"/>
      <c r="K272" s="253"/>
      <c r="L272" s="257"/>
      <c r="M272" s="258"/>
      <c r="N272" s="259"/>
      <c r="O272" s="259"/>
      <c r="P272" s="259"/>
      <c r="Q272" s="259"/>
      <c r="R272" s="259"/>
      <c r="S272" s="259"/>
      <c r="T272" s="260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1" t="s">
        <v>158</v>
      </c>
      <c r="AU272" s="261" t="s">
        <v>82</v>
      </c>
      <c r="AV272" s="15" t="s">
        <v>152</v>
      </c>
      <c r="AW272" s="15" t="s">
        <v>35</v>
      </c>
      <c r="AX272" s="15" t="s">
        <v>80</v>
      </c>
      <c r="AY272" s="261" t="s">
        <v>145</v>
      </c>
    </row>
    <row r="273" s="2" customFormat="1" ht="24.15" customHeight="1">
      <c r="A273" s="34"/>
      <c r="B273" s="35"/>
      <c r="C273" s="206" t="s">
        <v>352</v>
      </c>
      <c r="D273" s="206" t="s">
        <v>147</v>
      </c>
      <c r="E273" s="207" t="s">
        <v>353</v>
      </c>
      <c r="F273" s="208" t="s">
        <v>354</v>
      </c>
      <c r="G273" s="209" t="s">
        <v>355</v>
      </c>
      <c r="H273" s="210">
        <v>18.399999999999999</v>
      </c>
      <c r="I273" s="211">
        <v>434</v>
      </c>
      <c r="J273" s="211">
        <f>ROUND(I273*H273,2)</f>
        <v>7985.6000000000004</v>
      </c>
      <c r="K273" s="208" t="s">
        <v>151</v>
      </c>
      <c r="L273" s="40"/>
      <c r="M273" s="212" t="s">
        <v>17</v>
      </c>
      <c r="N273" s="213" t="s">
        <v>44</v>
      </c>
      <c r="O273" s="214">
        <v>0.35799999999999998</v>
      </c>
      <c r="P273" s="214">
        <f>O273*H273</f>
        <v>6.5871999999999993</v>
      </c>
      <c r="Q273" s="214">
        <v>0.00116</v>
      </c>
      <c r="R273" s="214">
        <f>Q273*H273</f>
        <v>0.021343999999999998</v>
      </c>
      <c r="S273" s="214">
        <v>0</v>
      </c>
      <c r="T273" s="215">
        <f>S273*H273</f>
        <v>0</v>
      </c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6" t="s">
        <v>175</v>
      </c>
      <c r="AT273" s="216" t="s">
        <v>147</v>
      </c>
      <c r="AU273" s="216" t="s">
        <v>82</v>
      </c>
      <c r="AY273" s="19" t="s">
        <v>145</v>
      </c>
      <c r="BE273" s="217">
        <f>IF(N273="základní",J273,0)</f>
        <v>7985.6000000000004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9" t="s">
        <v>80</v>
      </c>
      <c r="BK273" s="217">
        <f>ROUND(I273*H273,2)</f>
        <v>7985.6000000000004</v>
      </c>
      <c r="BL273" s="19" t="s">
        <v>175</v>
      </c>
      <c r="BM273" s="216" t="s">
        <v>356</v>
      </c>
    </row>
    <row r="274" s="2" customFormat="1">
      <c r="A274" s="34"/>
      <c r="B274" s="35"/>
      <c r="C274" s="36"/>
      <c r="D274" s="218" t="s">
        <v>154</v>
      </c>
      <c r="E274" s="36"/>
      <c r="F274" s="219" t="s">
        <v>357</v>
      </c>
      <c r="G274" s="36"/>
      <c r="H274" s="36"/>
      <c r="I274" s="36"/>
      <c r="J274" s="36"/>
      <c r="K274" s="36"/>
      <c r="L274" s="40"/>
      <c r="M274" s="220"/>
      <c r="N274" s="221"/>
      <c r="O274" s="79"/>
      <c r="P274" s="79"/>
      <c r="Q274" s="79"/>
      <c r="R274" s="79"/>
      <c r="S274" s="79"/>
      <c r="T274" s="80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9" t="s">
        <v>154</v>
      </c>
      <c r="AU274" s="19" t="s">
        <v>82</v>
      </c>
    </row>
    <row r="275" s="2" customFormat="1">
      <c r="A275" s="34"/>
      <c r="B275" s="35"/>
      <c r="C275" s="36"/>
      <c r="D275" s="222" t="s">
        <v>156</v>
      </c>
      <c r="E275" s="36"/>
      <c r="F275" s="223" t="s">
        <v>358</v>
      </c>
      <c r="G275" s="36"/>
      <c r="H275" s="36"/>
      <c r="I275" s="36"/>
      <c r="J275" s="36"/>
      <c r="K275" s="36"/>
      <c r="L275" s="40"/>
      <c r="M275" s="220"/>
      <c r="N275" s="221"/>
      <c r="O275" s="79"/>
      <c r="P275" s="79"/>
      <c r="Q275" s="79"/>
      <c r="R275" s="79"/>
      <c r="S275" s="79"/>
      <c r="T275" s="80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9" t="s">
        <v>156</v>
      </c>
      <c r="AU275" s="19" t="s">
        <v>82</v>
      </c>
    </row>
    <row r="276" s="13" customFormat="1">
      <c r="A276" s="13"/>
      <c r="B276" s="224"/>
      <c r="C276" s="225"/>
      <c r="D276" s="218" t="s">
        <v>158</v>
      </c>
      <c r="E276" s="226" t="s">
        <v>17</v>
      </c>
      <c r="F276" s="227" t="s">
        <v>159</v>
      </c>
      <c r="G276" s="225"/>
      <c r="H276" s="226" t="s">
        <v>17</v>
      </c>
      <c r="I276" s="225"/>
      <c r="J276" s="225"/>
      <c r="K276" s="225"/>
      <c r="L276" s="228"/>
      <c r="M276" s="229"/>
      <c r="N276" s="230"/>
      <c r="O276" s="230"/>
      <c r="P276" s="230"/>
      <c r="Q276" s="230"/>
      <c r="R276" s="230"/>
      <c r="S276" s="230"/>
      <c r="T276" s="23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2" t="s">
        <v>158</v>
      </c>
      <c r="AU276" s="232" t="s">
        <v>82</v>
      </c>
      <c r="AV276" s="13" t="s">
        <v>80</v>
      </c>
      <c r="AW276" s="13" t="s">
        <v>35</v>
      </c>
      <c r="AX276" s="13" t="s">
        <v>73</v>
      </c>
      <c r="AY276" s="232" t="s">
        <v>145</v>
      </c>
    </row>
    <row r="277" s="13" customFormat="1">
      <c r="A277" s="13"/>
      <c r="B277" s="224"/>
      <c r="C277" s="225"/>
      <c r="D277" s="218" t="s">
        <v>158</v>
      </c>
      <c r="E277" s="226" t="s">
        <v>17</v>
      </c>
      <c r="F277" s="227" t="s">
        <v>359</v>
      </c>
      <c r="G277" s="225"/>
      <c r="H277" s="226" t="s">
        <v>17</v>
      </c>
      <c r="I277" s="225"/>
      <c r="J277" s="225"/>
      <c r="K277" s="225"/>
      <c r="L277" s="228"/>
      <c r="M277" s="229"/>
      <c r="N277" s="230"/>
      <c r="O277" s="230"/>
      <c r="P277" s="230"/>
      <c r="Q277" s="230"/>
      <c r="R277" s="230"/>
      <c r="S277" s="230"/>
      <c r="T277" s="23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2" t="s">
        <v>158</v>
      </c>
      <c r="AU277" s="232" t="s">
        <v>82</v>
      </c>
      <c r="AV277" s="13" t="s">
        <v>80</v>
      </c>
      <c r="AW277" s="13" t="s">
        <v>35</v>
      </c>
      <c r="AX277" s="13" t="s">
        <v>73</v>
      </c>
      <c r="AY277" s="232" t="s">
        <v>145</v>
      </c>
    </row>
    <row r="278" s="14" customFormat="1">
      <c r="A278" s="14"/>
      <c r="B278" s="233"/>
      <c r="C278" s="234"/>
      <c r="D278" s="218" t="s">
        <v>158</v>
      </c>
      <c r="E278" s="235" t="s">
        <v>17</v>
      </c>
      <c r="F278" s="236" t="s">
        <v>360</v>
      </c>
      <c r="G278" s="234"/>
      <c r="H278" s="237">
        <v>13.800000000000001</v>
      </c>
      <c r="I278" s="234"/>
      <c r="J278" s="234"/>
      <c r="K278" s="234"/>
      <c r="L278" s="238"/>
      <c r="M278" s="239"/>
      <c r="N278" s="240"/>
      <c r="O278" s="240"/>
      <c r="P278" s="240"/>
      <c r="Q278" s="240"/>
      <c r="R278" s="240"/>
      <c r="S278" s="240"/>
      <c r="T278" s="24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2" t="s">
        <v>158</v>
      </c>
      <c r="AU278" s="242" t="s">
        <v>82</v>
      </c>
      <c r="AV278" s="14" t="s">
        <v>82</v>
      </c>
      <c r="AW278" s="14" t="s">
        <v>35</v>
      </c>
      <c r="AX278" s="14" t="s">
        <v>73</v>
      </c>
      <c r="AY278" s="242" t="s">
        <v>145</v>
      </c>
    </row>
    <row r="279" s="13" customFormat="1">
      <c r="A279" s="13"/>
      <c r="B279" s="224"/>
      <c r="C279" s="225"/>
      <c r="D279" s="218" t="s">
        <v>158</v>
      </c>
      <c r="E279" s="226" t="s">
        <v>17</v>
      </c>
      <c r="F279" s="227" t="s">
        <v>361</v>
      </c>
      <c r="G279" s="225"/>
      <c r="H279" s="226" t="s">
        <v>17</v>
      </c>
      <c r="I279" s="225"/>
      <c r="J279" s="225"/>
      <c r="K279" s="225"/>
      <c r="L279" s="228"/>
      <c r="M279" s="229"/>
      <c r="N279" s="230"/>
      <c r="O279" s="230"/>
      <c r="P279" s="230"/>
      <c r="Q279" s="230"/>
      <c r="R279" s="230"/>
      <c r="S279" s="230"/>
      <c r="T279" s="23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2" t="s">
        <v>158</v>
      </c>
      <c r="AU279" s="232" t="s">
        <v>82</v>
      </c>
      <c r="AV279" s="13" t="s">
        <v>80</v>
      </c>
      <c r="AW279" s="13" t="s">
        <v>35</v>
      </c>
      <c r="AX279" s="13" t="s">
        <v>73</v>
      </c>
      <c r="AY279" s="232" t="s">
        <v>145</v>
      </c>
    </row>
    <row r="280" s="14" customFormat="1">
      <c r="A280" s="14"/>
      <c r="B280" s="233"/>
      <c r="C280" s="234"/>
      <c r="D280" s="218" t="s">
        <v>158</v>
      </c>
      <c r="E280" s="235" t="s">
        <v>17</v>
      </c>
      <c r="F280" s="236" t="s">
        <v>362</v>
      </c>
      <c r="G280" s="234"/>
      <c r="H280" s="237">
        <v>4.5999999999999996</v>
      </c>
      <c r="I280" s="234"/>
      <c r="J280" s="234"/>
      <c r="K280" s="234"/>
      <c r="L280" s="238"/>
      <c r="M280" s="239"/>
      <c r="N280" s="240"/>
      <c r="O280" s="240"/>
      <c r="P280" s="240"/>
      <c r="Q280" s="240"/>
      <c r="R280" s="240"/>
      <c r="S280" s="240"/>
      <c r="T280" s="24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2" t="s">
        <v>158</v>
      </c>
      <c r="AU280" s="242" t="s">
        <v>82</v>
      </c>
      <c r="AV280" s="14" t="s">
        <v>82</v>
      </c>
      <c r="AW280" s="14" t="s">
        <v>35</v>
      </c>
      <c r="AX280" s="14" t="s">
        <v>73</v>
      </c>
      <c r="AY280" s="242" t="s">
        <v>145</v>
      </c>
    </row>
    <row r="281" s="15" customFormat="1">
      <c r="A281" s="15"/>
      <c r="B281" s="252"/>
      <c r="C281" s="253"/>
      <c r="D281" s="218" t="s">
        <v>158</v>
      </c>
      <c r="E281" s="254" t="s">
        <v>17</v>
      </c>
      <c r="F281" s="255" t="s">
        <v>258</v>
      </c>
      <c r="G281" s="253"/>
      <c r="H281" s="256">
        <v>18.399999999999999</v>
      </c>
      <c r="I281" s="253"/>
      <c r="J281" s="253"/>
      <c r="K281" s="253"/>
      <c r="L281" s="257"/>
      <c r="M281" s="258"/>
      <c r="N281" s="259"/>
      <c r="O281" s="259"/>
      <c r="P281" s="259"/>
      <c r="Q281" s="259"/>
      <c r="R281" s="259"/>
      <c r="S281" s="259"/>
      <c r="T281" s="26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1" t="s">
        <v>158</v>
      </c>
      <c r="AU281" s="261" t="s">
        <v>82</v>
      </c>
      <c r="AV281" s="15" t="s">
        <v>152</v>
      </c>
      <c r="AW281" s="15" t="s">
        <v>35</v>
      </c>
      <c r="AX281" s="15" t="s">
        <v>80</v>
      </c>
      <c r="AY281" s="261" t="s">
        <v>145</v>
      </c>
    </row>
    <row r="282" s="2" customFormat="1" ht="24.15" customHeight="1">
      <c r="A282" s="34"/>
      <c r="B282" s="35"/>
      <c r="C282" s="206" t="s">
        <v>363</v>
      </c>
      <c r="D282" s="206" t="s">
        <v>147</v>
      </c>
      <c r="E282" s="207" t="s">
        <v>364</v>
      </c>
      <c r="F282" s="208" t="s">
        <v>365</v>
      </c>
      <c r="G282" s="209" t="s">
        <v>355</v>
      </c>
      <c r="H282" s="210">
        <v>18.399999999999999</v>
      </c>
      <c r="I282" s="211">
        <v>98.5</v>
      </c>
      <c r="J282" s="211">
        <f>ROUND(I282*H282,2)</f>
        <v>1812.4000000000001</v>
      </c>
      <c r="K282" s="208" t="s">
        <v>151</v>
      </c>
      <c r="L282" s="40"/>
      <c r="M282" s="212" t="s">
        <v>17</v>
      </c>
      <c r="N282" s="213" t="s">
        <v>44</v>
      </c>
      <c r="O282" s="214">
        <v>0.20100000000000001</v>
      </c>
      <c r="P282" s="214">
        <f>O282*H282</f>
        <v>3.6983999999999999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6" t="s">
        <v>175</v>
      </c>
      <c r="AT282" s="216" t="s">
        <v>147</v>
      </c>
      <c r="AU282" s="216" t="s">
        <v>82</v>
      </c>
      <c r="AY282" s="19" t="s">
        <v>145</v>
      </c>
      <c r="BE282" s="217">
        <f>IF(N282="základní",J282,0)</f>
        <v>1812.4000000000001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9" t="s">
        <v>80</v>
      </c>
      <c r="BK282" s="217">
        <f>ROUND(I282*H282,2)</f>
        <v>1812.4000000000001</v>
      </c>
      <c r="BL282" s="19" t="s">
        <v>175</v>
      </c>
      <c r="BM282" s="216" t="s">
        <v>366</v>
      </c>
    </row>
    <row r="283" s="2" customFormat="1">
      <c r="A283" s="34"/>
      <c r="B283" s="35"/>
      <c r="C283" s="36"/>
      <c r="D283" s="218" t="s">
        <v>154</v>
      </c>
      <c r="E283" s="36"/>
      <c r="F283" s="219" t="s">
        <v>367</v>
      </c>
      <c r="G283" s="36"/>
      <c r="H283" s="36"/>
      <c r="I283" s="36"/>
      <c r="J283" s="36"/>
      <c r="K283" s="36"/>
      <c r="L283" s="40"/>
      <c r="M283" s="220"/>
      <c r="N283" s="221"/>
      <c r="O283" s="79"/>
      <c r="P283" s="79"/>
      <c r="Q283" s="79"/>
      <c r="R283" s="79"/>
      <c r="S283" s="79"/>
      <c r="T283" s="80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154</v>
      </c>
      <c r="AU283" s="19" t="s">
        <v>82</v>
      </c>
    </row>
    <row r="284" s="2" customFormat="1">
      <c r="A284" s="34"/>
      <c r="B284" s="35"/>
      <c r="C284" s="36"/>
      <c r="D284" s="222" t="s">
        <v>156</v>
      </c>
      <c r="E284" s="36"/>
      <c r="F284" s="223" t="s">
        <v>368</v>
      </c>
      <c r="G284" s="36"/>
      <c r="H284" s="36"/>
      <c r="I284" s="36"/>
      <c r="J284" s="36"/>
      <c r="K284" s="36"/>
      <c r="L284" s="40"/>
      <c r="M284" s="220"/>
      <c r="N284" s="221"/>
      <c r="O284" s="79"/>
      <c r="P284" s="79"/>
      <c r="Q284" s="79"/>
      <c r="R284" s="79"/>
      <c r="S284" s="79"/>
      <c r="T284" s="80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156</v>
      </c>
      <c r="AU284" s="19" t="s">
        <v>82</v>
      </c>
    </row>
    <row r="285" s="13" customFormat="1">
      <c r="A285" s="13"/>
      <c r="B285" s="224"/>
      <c r="C285" s="225"/>
      <c r="D285" s="218" t="s">
        <v>158</v>
      </c>
      <c r="E285" s="226" t="s">
        <v>17</v>
      </c>
      <c r="F285" s="227" t="s">
        <v>159</v>
      </c>
      <c r="G285" s="225"/>
      <c r="H285" s="226" t="s">
        <v>17</v>
      </c>
      <c r="I285" s="225"/>
      <c r="J285" s="225"/>
      <c r="K285" s="225"/>
      <c r="L285" s="228"/>
      <c r="M285" s="229"/>
      <c r="N285" s="230"/>
      <c r="O285" s="230"/>
      <c r="P285" s="230"/>
      <c r="Q285" s="230"/>
      <c r="R285" s="230"/>
      <c r="S285" s="230"/>
      <c r="T285" s="23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2" t="s">
        <v>158</v>
      </c>
      <c r="AU285" s="232" t="s">
        <v>82</v>
      </c>
      <c r="AV285" s="13" t="s">
        <v>80</v>
      </c>
      <c r="AW285" s="13" t="s">
        <v>35</v>
      </c>
      <c r="AX285" s="13" t="s">
        <v>73</v>
      </c>
      <c r="AY285" s="232" t="s">
        <v>145</v>
      </c>
    </row>
    <row r="286" s="13" customFormat="1">
      <c r="A286" s="13"/>
      <c r="B286" s="224"/>
      <c r="C286" s="225"/>
      <c r="D286" s="218" t="s">
        <v>158</v>
      </c>
      <c r="E286" s="226" t="s">
        <v>17</v>
      </c>
      <c r="F286" s="227" t="s">
        <v>359</v>
      </c>
      <c r="G286" s="225"/>
      <c r="H286" s="226" t="s">
        <v>17</v>
      </c>
      <c r="I286" s="225"/>
      <c r="J286" s="225"/>
      <c r="K286" s="225"/>
      <c r="L286" s="228"/>
      <c r="M286" s="229"/>
      <c r="N286" s="230"/>
      <c r="O286" s="230"/>
      <c r="P286" s="230"/>
      <c r="Q286" s="230"/>
      <c r="R286" s="230"/>
      <c r="S286" s="230"/>
      <c r="T286" s="23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2" t="s">
        <v>158</v>
      </c>
      <c r="AU286" s="232" t="s">
        <v>82</v>
      </c>
      <c r="AV286" s="13" t="s">
        <v>80</v>
      </c>
      <c r="AW286" s="13" t="s">
        <v>35</v>
      </c>
      <c r="AX286" s="13" t="s">
        <v>73</v>
      </c>
      <c r="AY286" s="232" t="s">
        <v>145</v>
      </c>
    </row>
    <row r="287" s="14" customFormat="1">
      <c r="A287" s="14"/>
      <c r="B287" s="233"/>
      <c r="C287" s="234"/>
      <c r="D287" s="218" t="s">
        <v>158</v>
      </c>
      <c r="E287" s="235" t="s">
        <v>17</v>
      </c>
      <c r="F287" s="236" t="s">
        <v>360</v>
      </c>
      <c r="G287" s="234"/>
      <c r="H287" s="237">
        <v>13.800000000000001</v>
      </c>
      <c r="I287" s="234"/>
      <c r="J287" s="234"/>
      <c r="K287" s="234"/>
      <c r="L287" s="238"/>
      <c r="M287" s="239"/>
      <c r="N287" s="240"/>
      <c r="O287" s="240"/>
      <c r="P287" s="240"/>
      <c r="Q287" s="240"/>
      <c r="R287" s="240"/>
      <c r="S287" s="240"/>
      <c r="T287" s="24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2" t="s">
        <v>158</v>
      </c>
      <c r="AU287" s="242" t="s">
        <v>82</v>
      </c>
      <c r="AV287" s="14" t="s">
        <v>82</v>
      </c>
      <c r="AW287" s="14" t="s">
        <v>35</v>
      </c>
      <c r="AX287" s="14" t="s">
        <v>73</v>
      </c>
      <c r="AY287" s="242" t="s">
        <v>145</v>
      </c>
    </row>
    <row r="288" s="13" customFormat="1">
      <c r="A288" s="13"/>
      <c r="B288" s="224"/>
      <c r="C288" s="225"/>
      <c r="D288" s="218" t="s">
        <v>158</v>
      </c>
      <c r="E288" s="226" t="s">
        <v>17</v>
      </c>
      <c r="F288" s="227" t="s">
        <v>361</v>
      </c>
      <c r="G288" s="225"/>
      <c r="H288" s="226" t="s">
        <v>17</v>
      </c>
      <c r="I288" s="225"/>
      <c r="J288" s="225"/>
      <c r="K288" s="225"/>
      <c r="L288" s="228"/>
      <c r="M288" s="229"/>
      <c r="N288" s="230"/>
      <c r="O288" s="230"/>
      <c r="P288" s="230"/>
      <c r="Q288" s="230"/>
      <c r="R288" s="230"/>
      <c r="S288" s="230"/>
      <c r="T288" s="23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2" t="s">
        <v>158</v>
      </c>
      <c r="AU288" s="232" t="s">
        <v>82</v>
      </c>
      <c r="AV288" s="13" t="s">
        <v>80</v>
      </c>
      <c r="AW288" s="13" t="s">
        <v>35</v>
      </c>
      <c r="AX288" s="13" t="s">
        <v>73</v>
      </c>
      <c r="AY288" s="232" t="s">
        <v>145</v>
      </c>
    </row>
    <row r="289" s="14" customFormat="1">
      <c r="A289" s="14"/>
      <c r="B289" s="233"/>
      <c r="C289" s="234"/>
      <c r="D289" s="218" t="s">
        <v>158</v>
      </c>
      <c r="E289" s="235" t="s">
        <v>17</v>
      </c>
      <c r="F289" s="236" t="s">
        <v>362</v>
      </c>
      <c r="G289" s="234"/>
      <c r="H289" s="237">
        <v>4.5999999999999996</v>
      </c>
      <c r="I289" s="234"/>
      <c r="J289" s="234"/>
      <c r="K289" s="234"/>
      <c r="L289" s="238"/>
      <c r="M289" s="239"/>
      <c r="N289" s="240"/>
      <c r="O289" s="240"/>
      <c r="P289" s="240"/>
      <c r="Q289" s="240"/>
      <c r="R289" s="240"/>
      <c r="S289" s="240"/>
      <c r="T289" s="24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2" t="s">
        <v>158</v>
      </c>
      <c r="AU289" s="242" t="s">
        <v>82</v>
      </c>
      <c r="AV289" s="14" t="s">
        <v>82</v>
      </c>
      <c r="AW289" s="14" t="s">
        <v>35</v>
      </c>
      <c r="AX289" s="14" t="s">
        <v>73</v>
      </c>
      <c r="AY289" s="242" t="s">
        <v>145</v>
      </c>
    </row>
    <row r="290" s="15" customFormat="1">
      <c r="A290" s="15"/>
      <c r="B290" s="252"/>
      <c r="C290" s="253"/>
      <c r="D290" s="218" t="s">
        <v>158</v>
      </c>
      <c r="E290" s="254" t="s">
        <v>17</v>
      </c>
      <c r="F290" s="255" t="s">
        <v>258</v>
      </c>
      <c r="G290" s="253"/>
      <c r="H290" s="256">
        <v>18.399999999999999</v>
      </c>
      <c r="I290" s="253"/>
      <c r="J290" s="253"/>
      <c r="K290" s="253"/>
      <c r="L290" s="257"/>
      <c r="M290" s="258"/>
      <c r="N290" s="259"/>
      <c r="O290" s="259"/>
      <c r="P290" s="259"/>
      <c r="Q290" s="259"/>
      <c r="R290" s="259"/>
      <c r="S290" s="259"/>
      <c r="T290" s="260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1" t="s">
        <v>158</v>
      </c>
      <c r="AU290" s="261" t="s">
        <v>82</v>
      </c>
      <c r="AV290" s="15" t="s">
        <v>152</v>
      </c>
      <c r="AW290" s="15" t="s">
        <v>35</v>
      </c>
      <c r="AX290" s="15" t="s">
        <v>80</v>
      </c>
      <c r="AY290" s="261" t="s">
        <v>145</v>
      </c>
    </row>
    <row r="291" s="2" customFormat="1" ht="24.15" customHeight="1">
      <c r="A291" s="34"/>
      <c r="B291" s="35"/>
      <c r="C291" s="206" t="s">
        <v>369</v>
      </c>
      <c r="D291" s="206" t="s">
        <v>147</v>
      </c>
      <c r="E291" s="207" t="s">
        <v>370</v>
      </c>
      <c r="F291" s="208" t="s">
        <v>371</v>
      </c>
      <c r="G291" s="209" t="s">
        <v>174</v>
      </c>
      <c r="H291" s="210">
        <v>226.5</v>
      </c>
      <c r="I291" s="211">
        <v>215</v>
      </c>
      <c r="J291" s="211">
        <f>ROUND(I291*H291,2)</f>
        <v>48697.5</v>
      </c>
      <c r="K291" s="208" t="s">
        <v>151</v>
      </c>
      <c r="L291" s="40"/>
      <c r="M291" s="212" t="s">
        <v>17</v>
      </c>
      <c r="N291" s="213" t="s">
        <v>44</v>
      </c>
      <c r="O291" s="214">
        <v>0.11</v>
      </c>
      <c r="P291" s="214">
        <f>O291*H291</f>
        <v>24.914999999999999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6" t="s">
        <v>175</v>
      </c>
      <c r="AT291" s="216" t="s">
        <v>147</v>
      </c>
      <c r="AU291" s="216" t="s">
        <v>82</v>
      </c>
      <c r="AY291" s="19" t="s">
        <v>145</v>
      </c>
      <c r="BE291" s="217">
        <f>IF(N291="základní",J291,0)</f>
        <v>48697.5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9" t="s">
        <v>80</v>
      </c>
      <c r="BK291" s="217">
        <f>ROUND(I291*H291,2)</f>
        <v>48697.5</v>
      </c>
      <c r="BL291" s="19" t="s">
        <v>175</v>
      </c>
      <c r="BM291" s="216" t="s">
        <v>372</v>
      </c>
    </row>
    <row r="292" s="2" customFormat="1">
      <c r="A292" s="34"/>
      <c r="B292" s="35"/>
      <c r="C292" s="36"/>
      <c r="D292" s="218" t="s">
        <v>154</v>
      </c>
      <c r="E292" s="36"/>
      <c r="F292" s="219" t="s">
        <v>373</v>
      </c>
      <c r="G292" s="36"/>
      <c r="H292" s="36"/>
      <c r="I292" s="36"/>
      <c r="J292" s="36"/>
      <c r="K292" s="36"/>
      <c r="L292" s="40"/>
      <c r="M292" s="220"/>
      <c r="N292" s="221"/>
      <c r="O292" s="79"/>
      <c r="P292" s="79"/>
      <c r="Q292" s="79"/>
      <c r="R292" s="79"/>
      <c r="S292" s="79"/>
      <c r="T292" s="80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154</v>
      </c>
      <c r="AU292" s="19" t="s">
        <v>82</v>
      </c>
    </row>
    <row r="293" s="2" customFormat="1">
      <c r="A293" s="34"/>
      <c r="B293" s="35"/>
      <c r="C293" s="36"/>
      <c r="D293" s="222" t="s">
        <v>156</v>
      </c>
      <c r="E293" s="36"/>
      <c r="F293" s="223" t="s">
        <v>374</v>
      </c>
      <c r="G293" s="36"/>
      <c r="H293" s="36"/>
      <c r="I293" s="36"/>
      <c r="J293" s="36"/>
      <c r="K293" s="36"/>
      <c r="L293" s="40"/>
      <c r="M293" s="220"/>
      <c r="N293" s="221"/>
      <c r="O293" s="79"/>
      <c r="P293" s="79"/>
      <c r="Q293" s="79"/>
      <c r="R293" s="79"/>
      <c r="S293" s="79"/>
      <c r="T293" s="80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9" t="s">
        <v>156</v>
      </c>
      <c r="AU293" s="19" t="s">
        <v>82</v>
      </c>
    </row>
    <row r="294" s="13" customFormat="1">
      <c r="A294" s="13"/>
      <c r="B294" s="224"/>
      <c r="C294" s="225"/>
      <c r="D294" s="218" t="s">
        <v>158</v>
      </c>
      <c r="E294" s="226" t="s">
        <v>17</v>
      </c>
      <c r="F294" s="227" t="s">
        <v>159</v>
      </c>
      <c r="G294" s="225"/>
      <c r="H294" s="226" t="s">
        <v>17</v>
      </c>
      <c r="I294" s="225"/>
      <c r="J294" s="225"/>
      <c r="K294" s="225"/>
      <c r="L294" s="228"/>
      <c r="M294" s="229"/>
      <c r="N294" s="230"/>
      <c r="O294" s="230"/>
      <c r="P294" s="230"/>
      <c r="Q294" s="230"/>
      <c r="R294" s="230"/>
      <c r="S294" s="230"/>
      <c r="T294" s="23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2" t="s">
        <v>158</v>
      </c>
      <c r="AU294" s="232" t="s">
        <v>82</v>
      </c>
      <c r="AV294" s="13" t="s">
        <v>80</v>
      </c>
      <c r="AW294" s="13" t="s">
        <v>35</v>
      </c>
      <c r="AX294" s="13" t="s">
        <v>73</v>
      </c>
      <c r="AY294" s="232" t="s">
        <v>145</v>
      </c>
    </row>
    <row r="295" s="13" customFormat="1">
      <c r="A295" s="13"/>
      <c r="B295" s="224"/>
      <c r="C295" s="225"/>
      <c r="D295" s="218" t="s">
        <v>158</v>
      </c>
      <c r="E295" s="226" t="s">
        <v>17</v>
      </c>
      <c r="F295" s="227" t="s">
        <v>290</v>
      </c>
      <c r="G295" s="225"/>
      <c r="H295" s="226" t="s">
        <v>17</v>
      </c>
      <c r="I295" s="225"/>
      <c r="J295" s="225"/>
      <c r="K295" s="225"/>
      <c r="L295" s="228"/>
      <c r="M295" s="229"/>
      <c r="N295" s="230"/>
      <c r="O295" s="230"/>
      <c r="P295" s="230"/>
      <c r="Q295" s="230"/>
      <c r="R295" s="230"/>
      <c r="S295" s="230"/>
      <c r="T295" s="23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2" t="s">
        <v>158</v>
      </c>
      <c r="AU295" s="232" t="s">
        <v>82</v>
      </c>
      <c r="AV295" s="13" t="s">
        <v>80</v>
      </c>
      <c r="AW295" s="13" t="s">
        <v>35</v>
      </c>
      <c r="AX295" s="13" t="s">
        <v>73</v>
      </c>
      <c r="AY295" s="232" t="s">
        <v>145</v>
      </c>
    </row>
    <row r="296" s="14" customFormat="1">
      <c r="A296" s="14"/>
      <c r="B296" s="233"/>
      <c r="C296" s="234"/>
      <c r="D296" s="218" t="s">
        <v>158</v>
      </c>
      <c r="E296" s="235" t="s">
        <v>17</v>
      </c>
      <c r="F296" s="236" t="s">
        <v>291</v>
      </c>
      <c r="G296" s="234"/>
      <c r="H296" s="237">
        <v>211</v>
      </c>
      <c r="I296" s="234"/>
      <c r="J296" s="234"/>
      <c r="K296" s="234"/>
      <c r="L296" s="238"/>
      <c r="M296" s="239"/>
      <c r="N296" s="240"/>
      <c r="O296" s="240"/>
      <c r="P296" s="240"/>
      <c r="Q296" s="240"/>
      <c r="R296" s="240"/>
      <c r="S296" s="240"/>
      <c r="T296" s="24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2" t="s">
        <v>158</v>
      </c>
      <c r="AU296" s="242" t="s">
        <v>82</v>
      </c>
      <c r="AV296" s="14" t="s">
        <v>82</v>
      </c>
      <c r="AW296" s="14" t="s">
        <v>35</v>
      </c>
      <c r="AX296" s="14" t="s">
        <v>73</v>
      </c>
      <c r="AY296" s="242" t="s">
        <v>145</v>
      </c>
    </row>
    <row r="297" s="13" customFormat="1">
      <c r="A297" s="13"/>
      <c r="B297" s="224"/>
      <c r="C297" s="225"/>
      <c r="D297" s="218" t="s">
        <v>158</v>
      </c>
      <c r="E297" s="226" t="s">
        <v>17</v>
      </c>
      <c r="F297" s="227" t="s">
        <v>298</v>
      </c>
      <c r="G297" s="225"/>
      <c r="H297" s="226" t="s">
        <v>17</v>
      </c>
      <c r="I297" s="225"/>
      <c r="J297" s="225"/>
      <c r="K297" s="225"/>
      <c r="L297" s="228"/>
      <c r="M297" s="229"/>
      <c r="N297" s="230"/>
      <c r="O297" s="230"/>
      <c r="P297" s="230"/>
      <c r="Q297" s="230"/>
      <c r="R297" s="230"/>
      <c r="S297" s="230"/>
      <c r="T297" s="23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2" t="s">
        <v>158</v>
      </c>
      <c r="AU297" s="232" t="s">
        <v>82</v>
      </c>
      <c r="AV297" s="13" t="s">
        <v>80</v>
      </c>
      <c r="AW297" s="13" t="s">
        <v>35</v>
      </c>
      <c r="AX297" s="13" t="s">
        <v>73</v>
      </c>
      <c r="AY297" s="232" t="s">
        <v>145</v>
      </c>
    </row>
    <row r="298" s="14" customFormat="1">
      <c r="A298" s="14"/>
      <c r="B298" s="233"/>
      <c r="C298" s="234"/>
      <c r="D298" s="218" t="s">
        <v>158</v>
      </c>
      <c r="E298" s="235" t="s">
        <v>17</v>
      </c>
      <c r="F298" s="236" t="s">
        <v>299</v>
      </c>
      <c r="G298" s="234"/>
      <c r="H298" s="237">
        <v>15.5</v>
      </c>
      <c r="I298" s="234"/>
      <c r="J298" s="234"/>
      <c r="K298" s="234"/>
      <c r="L298" s="238"/>
      <c r="M298" s="239"/>
      <c r="N298" s="240"/>
      <c r="O298" s="240"/>
      <c r="P298" s="240"/>
      <c r="Q298" s="240"/>
      <c r="R298" s="240"/>
      <c r="S298" s="240"/>
      <c r="T298" s="24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2" t="s">
        <v>158</v>
      </c>
      <c r="AU298" s="242" t="s">
        <v>82</v>
      </c>
      <c r="AV298" s="14" t="s">
        <v>82</v>
      </c>
      <c r="AW298" s="14" t="s">
        <v>35</v>
      </c>
      <c r="AX298" s="14" t="s">
        <v>73</v>
      </c>
      <c r="AY298" s="242" t="s">
        <v>145</v>
      </c>
    </row>
    <row r="299" s="15" customFormat="1">
      <c r="A299" s="15"/>
      <c r="B299" s="252"/>
      <c r="C299" s="253"/>
      <c r="D299" s="218" t="s">
        <v>158</v>
      </c>
      <c r="E299" s="254" t="s">
        <v>17</v>
      </c>
      <c r="F299" s="255" t="s">
        <v>258</v>
      </c>
      <c r="G299" s="253"/>
      <c r="H299" s="256">
        <v>226.5</v>
      </c>
      <c r="I299" s="253"/>
      <c r="J299" s="253"/>
      <c r="K299" s="253"/>
      <c r="L299" s="257"/>
      <c r="M299" s="258"/>
      <c r="N299" s="259"/>
      <c r="O299" s="259"/>
      <c r="P299" s="259"/>
      <c r="Q299" s="259"/>
      <c r="R299" s="259"/>
      <c r="S299" s="259"/>
      <c r="T299" s="26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1" t="s">
        <v>158</v>
      </c>
      <c r="AU299" s="261" t="s">
        <v>82</v>
      </c>
      <c r="AV299" s="15" t="s">
        <v>152</v>
      </c>
      <c r="AW299" s="15" t="s">
        <v>35</v>
      </c>
      <c r="AX299" s="15" t="s">
        <v>80</v>
      </c>
      <c r="AY299" s="261" t="s">
        <v>145</v>
      </c>
    </row>
    <row r="300" s="2" customFormat="1" ht="21.75" customHeight="1">
      <c r="A300" s="34"/>
      <c r="B300" s="35"/>
      <c r="C300" s="243" t="s">
        <v>375</v>
      </c>
      <c r="D300" s="243" t="s">
        <v>167</v>
      </c>
      <c r="E300" s="244" t="s">
        <v>376</v>
      </c>
      <c r="F300" s="245" t="s">
        <v>377</v>
      </c>
      <c r="G300" s="246" t="s">
        <v>174</v>
      </c>
      <c r="H300" s="247">
        <v>226.5</v>
      </c>
      <c r="I300" s="248">
        <v>7.3099999999999996</v>
      </c>
      <c r="J300" s="248">
        <f>ROUND(I300*H300,2)</f>
        <v>1655.72</v>
      </c>
      <c r="K300" s="245" t="s">
        <v>151</v>
      </c>
      <c r="L300" s="249"/>
      <c r="M300" s="250" t="s">
        <v>17</v>
      </c>
      <c r="N300" s="251" t="s">
        <v>44</v>
      </c>
      <c r="O300" s="214">
        <v>0</v>
      </c>
      <c r="P300" s="214">
        <f>O300*H300</f>
        <v>0</v>
      </c>
      <c r="Q300" s="214">
        <v>2.0000000000000002E-05</v>
      </c>
      <c r="R300" s="214">
        <f>Q300*H300</f>
        <v>0.0045300000000000002</v>
      </c>
      <c r="S300" s="214">
        <v>0</v>
      </c>
      <c r="T300" s="215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6" t="s">
        <v>184</v>
      </c>
      <c r="AT300" s="216" t="s">
        <v>167</v>
      </c>
      <c r="AU300" s="216" t="s">
        <v>82</v>
      </c>
      <c r="AY300" s="19" t="s">
        <v>145</v>
      </c>
      <c r="BE300" s="217">
        <f>IF(N300="základní",J300,0)</f>
        <v>1655.72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9" t="s">
        <v>80</v>
      </c>
      <c r="BK300" s="217">
        <f>ROUND(I300*H300,2)</f>
        <v>1655.72</v>
      </c>
      <c r="BL300" s="19" t="s">
        <v>175</v>
      </c>
      <c r="BM300" s="216" t="s">
        <v>378</v>
      </c>
    </row>
    <row r="301" s="2" customFormat="1">
      <c r="A301" s="34"/>
      <c r="B301" s="35"/>
      <c r="C301" s="36"/>
      <c r="D301" s="218" t="s">
        <v>154</v>
      </c>
      <c r="E301" s="36"/>
      <c r="F301" s="219" t="s">
        <v>377</v>
      </c>
      <c r="G301" s="36"/>
      <c r="H301" s="36"/>
      <c r="I301" s="36"/>
      <c r="J301" s="36"/>
      <c r="K301" s="36"/>
      <c r="L301" s="40"/>
      <c r="M301" s="220"/>
      <c r="N301" s="221"/>
      <c r="O301" s="79"/>
      <c r="P301" s="79"/>
      <c r="Q301" s="79"/>
      <c r="R301" s="79"/>
      <c r="S301" s="79"/>
      <c r="T301" s="80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154</v>
      </c>
      <c r="AU301" s="19" t="s">
        <v>82</v>
      </c>
    </row>
    <row r="302" s="13" customFormat="1">
      <c r="A302" s="13"/>
      <c r="B302" s="224"/>
      <c r="C302" s="225"/>
      <c r="D302" s="218" t="s">
        <v>158</v>
      </c>
      <c r="E302" s="226" t="s">
        <v>17</v>
      </c>
      <c r="F302" s="227" t="s">
        <v>159</v>
      </c>
      <c r="G302" s="225"/>
      <c r="H302" s="226" t="s">
        <v>17</v>
      </c>
      <c r="I302" s="225"/>
      <c r="J302" s="225"/>
      <c r="K302" s="225"/>
      <c r="L302" s="228"/>
      <c r="M302" s="229"/>
      <c r="N302" s="230"/>
      <c r="O302" s="230"/>
      <c r="P302" s="230"/>
      <c r="Q302" s="230"/>
      <c r="R302" s="230"/>
      <c r="S302" s="230"/>
      <c r="T302" s="23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2" t="s">
        <v>158</v>
      </c>
      <c r="AU302" s="232" t="s">
        <v>82</v>
      </c>
      <c r="AV302" s="13" t="s">
        <v>80</v>
      </c>
      <c r="AW302" s="13" t="s">
        <v>35</v>
      </c>
      <c r="AX302" s="13" t="s">
        <v>73</v>
      </c>
      <c r="AY302" s="232" t="s">
        <v>145</v>
      </c>
    </row>
    <row r="303" s="13" customFormat="1">
      <c r="A303" s="13"/>
      <c r="B303" s="224"/>
      <c r="C303" s="225"/>
      <c r="D303" s="218" t="s">
        <v>158</v>
      </c>
      <c r="E303" s="226" t="s">
        <v>17</v>
      </c>
      <c r="F303" s="227" t="s">
        <v>290</v>
      </c>
      <c r="G303" s="225"/>
      <c r="H303" s="226" t="s">
        <v>17</v>
      </c>
      <c r="I303" s="225"/>
      <c r="J303" s="225"/>
      <c r="K303" s="225"/>
      <c r="L303" s="228"/>
      <c r="M303" s="229"/>
      <c r="N303" s="230"/>
      <c r="O303" s="230"/>
      <c r="P303" s="230"/>
      <c r="Q303" s="230"/>
      <c r="R303" s="230"/>
      <c r="S303" s="230"/>
      <c r="T303" s="23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2" t="s">
        <v>158</v>
      </c>
      <c r="AU303" s="232" t="s">
        <v>82</v>
      </c>
      <c r="AV303" s="13" t="s">
        <v>80</v>
      </c>
      <c r="AW303" s="13" t="s">
        <v>35</v>
      </c>
      <c r="AX303" s="13" t="s">
        <v>73</v>
      </c>
      <c r="AY303" s="232" t="s">
        <v>145</v>
      </c>
    </row>
    <row r="304" s="14" customFormat="1">
      <c r="A304" s="14"/>
      <c r="B304" s="233"/>
      <c r="C304" s="234"/>
      <c r="D304" s="218" t="s">
        <v>158</v>
      </c>
      <c r="E304" s="235" t="s">
        <v>17</v>
      </c>
      <c r="F304" s="236" t="s">
        <v>291</v>
      </c>
      <c r="G304" s="234"/>
      <c r="H304" s="237">
        <v>211</v>
      </c>
      <c r="I304" s="234"/>
      <c r="J304" s="234"/>
      <c r="K304" s="234"/>
      <c r="L304" s="238"/>
      <c r="M304" s="239"/>
      <c r="N304" s="240"/>
      <c r="O304" s="240"/>
      <c r="P304" s="240"/>
      <c r="Q304" s="240"/>
      <c r="R304" s="240"/>
      <c r="S304" s="240"/>
      <c r="T304" s="24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2" t="s">
        <v>158</v>
      </c>
      <c r="AU304" s="242" t="s">
        <v>82</v>
      </c>
      <c r="AV304" s="14" t="s">
        <v>82</v>
      </c>
      <c r="AW304" s="14" t="s">
        <v>35</v>
      </c>
      <c r="AX304" s="14" t="s">
        <v>73</v>
      </c>
      <c r="AY304" s="242" t="s">
        <v>145</v>
      </c>
    </row>
    <row r="305" s="13" customFormat="1">
      <c r="A305" s="13"/>
      <c r="B305" s="224"/>
      <c r="C305" s="225"/>
      <c r="D305" s="218" t="s">
        <v>158</v>
      </c>
      <c r="E305" s="226" t="s">
        <v>17</v>
      </c>
      <c r="F305" s="227" t="s">
        <v>298</v>
      </c>
      <c r="G305" s="225"/>
      <c r="H305" s="226" t="s">
        <v>17</v>
      </c>
      <c r="I305" s="225"/>
      <c r="J305" s="225"/>
      <c r="K305" s="225"/>
      <c r="L305" s="228"/>
      <c r="M305" s="229"/>
      <c r="N305" s="230"/>
      <c r="O305" s="230"/>
      <c r="P305" s="230"/>
      <c r="Q305" s="230"/>
      <c r="R305" s="230"/>
      <c r="S305" s="230"/>
      <c r="T305" s="23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2" t="s">
        <v>158</v>
      </c>
      <c r="AU305" s="232" t="s">
        <v>82</v>
      </c>
      <c r="AV305" s="13" t="s">
        <v>80</v>
      </c>
      <c r="AW305" s="13" t="s">
        <v>35</v>
      </c>
      <c r="AX305" s="13" t="s">
        <v>73</v>
      </c>
      <c r="AY305" s="232" t="s">
        <v>145</v>
      </c>
    </row>
    <row r="306" s="14" customFormat="1">
      <c r="A306" s="14"/>
      <c r="B306" s="233"/>
      <c r="C306" s="234"/>
      <c r="D306" s="218" t="s">
        <v>158</v>
      </c>
      <c r="E306" s="235" t="s">
        <v>17</v>
      </c>
      <c r="F306" s="236" t="s">
        <v>299</v>
      </c>
      <c r="G306" s="234"/>
      <c r="H306" s="237">
        <v>15.5</v>
      </c>
      <c r="I306" s="234"/>
      <c r="J306" s="234"/>
      <c r="K306" s="234"/>
      <c r="L306" s="238"/>
      <c r="M306" s="239"/>
      <c r="N306" s="240"/>
      <c r="O306" s="240"/>
      <c r="P306" s="240"/>
      <c r="Q306" s="240"/>
      <c r="R306" s="240"/>
      <c r="S306" s="240"/>
      <c r="T306" s="24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2" t="s">
        <v>158</v>
      </c>
      <c r="AU306" s="242" t="s">
        <v>82</v>
      </c>
      <c r="AV306" s="14" t="s">
        <v>82</v>
      </c>
      <c r="AW306" s="14" t="s">
        <v>35</v>
      </c>
      <c r="AX306" s="14" t="s">
        <v>73</v>
      </c>
      <c r="AY306" s="242" t="s">
        <v>145</v>
      </c>
    </row>
    <row r="307" s="15" customFormat="1">
      <c r="A307" s="15"/>
      <c r="B307" s="252"/>
      <c r="C307" s="253"/>
      <c r="D307" s="218" t="s">
        <v>158</v>
      </c>
      <c r="E307" s="254" t="s">
        <v>17</v>
      </c>
      <c r="F307" s="255" t="s">
        <v>258</v>
      </c>
      <c r="G307" s="253"/>
      <c r="H307" s="256">
        <v>226.5</v>
      </c>
      <c r="I307" s="253"/>
      <c r="J307" s="253"/>
      <c r="K307" s="253"/>
      <c r="L307" s="257"/>
      <c r="M307" s="258"/>
      <c r="N307" s="259"/>
      <c r="O307" s="259"/>
      <c r="P307" s="259"/>
      <c r="Q307" s="259"/>
      <c r="R307" s="259"/>
      <c r="S307" s="259"/>
      <c r="T307" s="260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1" t="s">
        <v>158</v>
      </c>
      <c r="AU307" s="261" t="s">
        <v>82</v>
      </c>
      <c r="AV307" s="15" t="s">
        <v>152</v>
      </c>
      <c r="AW307" s="15" t="s">
        <v>35</v>
      </c>
      <c r="AX307" s="15" t="s">
        <v>80</v>
      </c>
      <c r="AY307" s="261" t="s">
        <v>145</v>
      </c>
    </row>
    <row r="308" s="2" customFormat="1" ht="33" customHeight="1">
      <c r="A308" s="34"/>
      <c r="B308" s="35"/>
      <c r="C308" s="206" t="s">
        <v>379</v>
      </c>
      <c r="D308" s="206" t="s">
        <v>147</v>
      </c>
      <c r="E308" s="207" t="s">
        <v>380</v>
      </c>
      <c r="F308" s="208" t="s">
        <v>381</v>
      </c>
      <c r="G308" s="209" t="s">
        <v>174</v>
      </c>
      <c r="H308" s="210">
        <v>566.25</v>
      </c>
      <c r="I308" s="211">
        <v>79.799999999999997</v>
      </c>
      <c r="J308" s="211">
        <f>ROUND(I308*H308,2)</f>
        <v>45186.75</v>
      </c>
      <c r="K308" s="208" t="s">
        <v>151</v>
      </c>
      <c r="L308" s="40"/>
      <c r="M308" s="212" t="s">
        <v>17</v>
      </c>
      <c r="N308" s="213" t="s">
        <v>44</v>
      </c>
      <c r="O308" s="214">
        <v>0.097000000000000003</v>
      </c>
      <c r="P308" s="214">
        <f>O308*H308</f>
        <v>54.926250000000003</v>
      </c>
      <c r="Q308" s="214">
        <v>0</v>
      </c>
      <c r="R308" s="214">
        <f>Q308*H308</f>
        <v>0</v>
      </c>
      <c r="S308" s="214">
        <v>0</v>
      </c>
      <c r="T308" s="215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16" t="s">
        <v>175</v>
      </c>
      <c r="AT308" s="216" t="s">
        <v>147</v>
      </c>
      <c r="AU308" s="216" t="s">
        <v>82</v>
      </c>
      <c r="AY308" s="19" t="s">
        <v>145</v>
      </c>
      <c r="BE308" s="217">
        <f>IF(N308="základní",J308,0)</f>
        <v>45186.75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9" t="s">
        <v>80</v>
      </c>
      <c r="BK308" s="217">
        <f>ROUND(I308*H308,2)</f>
        <v>45186.75</v>
      </c>
      <c r="BL308" s="19" t="s">
        <v>175</v>
      </c>
      <c r="BM308" s="216" t="s">
        <v>382</v>
      </c>
    </row>
    <row r="309" s="2" customFormat="1">
      <c r="A309" s="34"/>
      <c r="B309" s="35"/>
      <c r="C309" s="36"/>
      <c r="D309" s="218" t="s">
        <v>154</v>
      </c>
      <c r="E309" s="36"/>
      <c r="F309" s="219" t="s">
        <v>383</v>
      </c>
      <c r="G309" s="36"/>
      <c r="H309" s="36"/>
      <c r="I309" s="36"/>
      <c r="J309" s="36"/>
      <c r="K309" s="36"/>
      <c r="L309" s="40"/>
      <c r="M309" s="220"/>
      <c r="N309" s="221"/>
      <c r="O309" s="79"/>
      <c r="P309" s="79"/>
      <c r="Q309" s="79"/>
      <c r="R309" s="79"/>
      <c r="S309" s="79"/>
      <c r="T309" s="80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9" t="s">
        <v>154</v>
      </c>
      <c r="AU309" s="19" t="s">
        <v>82</v>
      </c>
    </row>
    <row r="310" s="2" customFormat="1">
      <c r="A310" s="34"/>
      <c r="B310" s="35"/>
      <c r="C310" s="36"/>
      <c r="D310" s="222" t="s">
        <v>156</v>
      </c>
      <c r="E310" s="36"/>
      <c r="F310" s="223" t="s">
        <v>384</v>
      </c>
      <c r="G310" s="36"/>
      <c r="H310" s="36"/>
      <c r="I310" s="36"/>
      <c r="J310" s="36"/>
      <c r="K310" s="36"/>
      <c r="L310" s="40"/>
      <c r="M310" s="220"/>
      <c r="N310" s="221"/>
      <c r="O310" s="79"/>
      <c r="P310" s="79"/>
      <c r="Q310" s="79"/>
      <c r="R310" s="79"/>
      <c r="S310" s="79"/>
      <c r="T310" s="80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9" t="s">
        <v>156</v>
      </c>
      <c r="AU310" s="19" t="s">
        <v>82</v>
      </c>
    </row>
    <row r="311" s="13" customFormat="1">
      <c r="A311" s="13"/>
      <c r="B311" s="224"/>
      <c r="C311" s="225"/>
      <c r="D311" s="218" t="s">
        <v>158</v>
      </c>
      <c r="E311" s="226" t="s">
        <v>17</v>
      </c>
      <c r="F311" s="227" t="s">
        <v>159</v>
      </c>
      <c r="G311" s="225"/>
      <c r="H311" s="226" t="s">
        <v>17</v>
      </c>
      <c r="I311" s="225"/>
      <c r="J311" s="225"/>
      <c r="K311" s="225"/>
      <c r="L311" s="228"/>
      <c r="M311" s="229"/>
      <c r="N311" s="230"/>
      <c r="O311" s="230"/>
      <c r="P311" s="230"/>
      <c r="Q311" s="230"/>
      <c r="R311" s="230"/>
      <c r="S311" s="230"/>
      <c r="T311" s="23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2" t="s">
        <v>158</v>
      </c>
      <c r="AU311" s="232" t="s">
        <v>82</v>
      </c>
      <c r="AV311" s="13" t="s">
        <v>80</v>
      </c>
      <c r="AW311" s="13" t="s">
        <v>35</v>
      </c>
      <c r="AX311" s="13" t="s">
        <v>73</v>
      </c>
      <c r="AY311" s="232" t="s">
        <v>145</v>
      </c>
    </row>
    <row r="312" s="13" customFormat="1">
      <c r="A312" s="13"/>
      <c r="B312" s="224"/>
      <c r="C312" s="225"/>
      <c r="D312" s="218" t="s">
        <v>158</v>
      </c>
      <c r="E312" s="226" t="s">
        <v>17</v>
      </c>
      <c r="F312" s="227" t="s">
        <v>385</v>
      </c>
      <c r="G312" s="225"/>
      <c r="H312" s="226" t="s">
        <v>17</v>
      </c>
      <c r="I312" s="225"/>
      <c r="J312" s="225"/>
      <c r="K312" s="225"/>
      <c r="L312" s="228"/>
      <c r="M312" s="229"/>
      <c r="N312" s="230"/>
      <c r="O312" s="230"/>
      <c r="P312" s="230"/>
      <c r="Q312" s="230"/>
      <c r="R312" s="230"/>
      <c r="S312" s="230"/>
      <c r="T312" s="23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2" t="s">
        <v>158</v>
      </c>
      <c r="AU312" s="232" t="s">
        <v>82</v>
      </c>
      <c r="AV312" s="13" t="s">
        <v>80</v>
      </c>
      <c r="AW312" s="13" t="s">
        <v>35</v>
      </c>
      <c r="AX312" s="13" t="s">
        <v>73</v>
      </c>
      <c r="AY312" s="232" t="s">
        <v>145</v>
      </c>
    </row>
    <row r="313" s="13" customFormat="1">
      <c r="A313" s="13"/>
      <c r="B313" s="224"/>
      <c r="C313" s="225"/>
      <c r="D313" s="218" t="s">
        <v>158</v>
      </c>
      <c r="E313" s="226" t="s">
        <v>17</v>
      </c>
      <c r="F313" s="227" t="s">
        <v>386</v>
      </c>
      <c r="G313" s="225"/>
      <c r="H313" s="226" t="s">
        <v>17</v>
      </c>
      <c r="I313" s="225"/>
      <c r="J313" s="225"/>
      <c r="K313" s="225"/>
      <c r="L313" s="228"/>
      <c r="M313" s="229"/>
      <c r="N313" s="230"/>
      <c r="O313" s="230"/>
      <c r="P313" s="230"/>
      <c r="Q313" s="230"/>
      <c r="R313" s="230"/>
      <c r="S313" s="230"/>
      <c r="T313" s="23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2" t="s">
        <v>158</v>
      </c>
      <c r="AU313" s="232" t="s">
        <v>82</v>
      </c>
      <c r="AV313" s="13" t="s">
        <v>80</v>
      </c>
      <c r="AW313" s="13" t="s">
        <v>35</v>
      </c>
      <c r="AX313" s="13" t="s">
        <v>73</v>
      </c>
      <c r="AY313" s="232" t="s">
        <v>145</v>
      </c>
    </row>
    <row r="314" s="14" customFormat="1">
      <c r="A314" s="14"/>
      <c r="B314" s="233"/>
      <c r="C314" s="234"/>
      <c r="D314" s="218" t="s">
        <v>158</v>
      </c>
      <c r="E314" s="235" t="s">
        <v>17</v>
      </c>
      <c r="F314" s="236" t="s">
        <v>387</v>
      </c>
      <c r="G314" s="234"/>
      <c r="H314" s="237">
        <v>566.25</v>
      </c>
      <c r="I314" s="234"/>
      <c r="J314" s="234"/>
      <c r="K314" s="234"/>
      <c r="L314" s="238"/>
      <c r="M314" s="239"/>
      <c r="N314" s="240"/>
      <c r="O314" s="240"/>
      <c r="P314" s="240"/>
      <c r="Q314" s="240"/>
      <c r="R314" s="240"/>
      <c r="S314" s="240"/>
      <c r="T314" s="24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2" t="s">
        <v>158</v>
      </c>
      <c r="AU314" s="242" t="s">
        <v>82</v>
      </c>
      <c r="AV314" s="14" t="s">
        <v>82</v>
      </c>
      <c r="AW314" s="14" t="s">
        <v>35</v>
      </c>
      <c r="AX314" s="14" t="s">
        <v>73</v>
      </c>
      <c r="AY314" s="242" t="s">
        <v>145</v>
      </c>
    </row>
    <row r="315" s="15" customFormat="1">
      <c r="A315" s="15"/>
      <c r="B315" s="252"/>
      <c r="C315" s="253"/>
      <c r="D315" s="218" t="s">
        <v>158</v>
      </c>
      <c r="E315" s="254" t="s">
        <v>17</v>
      </c>
      <c r="F315" s="255" t="s">
        <v>258</v>
      </c>
      <c r="G315" s="253"/>
      <c r="H315" s="256">
        <v>566.25</v>
      </c>
      <c r="I315" s="253"/>
      <c r="J315" s="253"/>
      <c r="K315" s="253"/>
      <c r="L315" s="257"/>
      <c r="M315" s="258"/>
      <c r="N315" s="259"/>
      <c r="O315" s="259"/>
      <c r="P315" s="259"/>
      <c r="Q315" s="259"/>
      <c r="R315" s="259"/>
      <c r="S315" s="259"/>
      <c r="T315" s="260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61" t="s">
        <v>158</v>
      </c>
      <c r="AU315" s="261" t="s">
        <v>82</v>
      </c>
      <c r="AV315" s="15" t="s">
        <v>152</v>
      </c>
      <c r="AW315" s="15" t="s">
        <v>35</v>
      </c>
      <c r="AX315" s="15" t="s">
        <v>80</v>
      </c>
      <c r="AY315" s="261" t="s">
        <v>145</v>
      </c>
    </row>
    <row r="316" s="2" customFormat="1" ht="24.15" customHeight="1">
      <c r="A316" s="34"/>
      <c r="B316" s="35"/>
      <c r="C316" s="243" t="s">
        <v>388</v>
      </c>
      <c r="D316" s="243" t="s">
        <v>167</v>
      </c>
      <c r="E316" s="244" t="s">
        <v>389</v>
      </c>
      <c r="F316" s="245" t="s">
        <v>390</v>
      </c>
      <c r="G316" s="246" t="s">
        <v>174</v>
      </c>
      <c r="H316" s="247">
        <v>566.25</v>
      </c>
      <c r="I316" s="248">
        <v>42.299999999999997</v>
      </c>
      <c r="J316" s="248">
        <f>ROUND(I316*H316,2)</f>
        <v>23952.380000000001</v>
      </c>
      <c r="K316" s="245" t="s">
        <v>151</v>
      </c>
      <c r="L316" s="249"/>
      <c r="M316" s="250" t="s">
        <v>17</v>
      </c>
      <c r="N316" s="251" t="s">
        <v>44</v>
      </c>
      <c r="O316" s="214">
        <v>0</v>
      </c>
      <c r="P316" s="214">
        <f>O316*H316</f>
        <v>0</v>
      </c>
      <c r="Q316" s="214">
        <v>0.00036000000000000002</v>
      </c>
      <c r="R316" s="214">
        <f>Q316*H316</f>
        <v>0.20385</v>
      </c>
      <c r="S316" s="214">
        <v>0</v>
      </c>
      <c r="T316" s="215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6" t="s">
        <v>184</v>
      </c>
      <c r="AT316" s="216" t="s">
        <v>167</v>
      </c>
      <c r="AU316" s="216" t="s">
        <v>82</v>
      </c>
      <c r="AY316" s="19" t="s">
        <v>145</v>
      </c>
      <c r="BE316" s="217">
        <f>IF(N316="základní",J316,0)</f>
        <v>23952.380000000001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9" t="s">
        <v>80</v>
      </c>
      <c r="BK316" s="217">
        <f>ROUND(I316*H316,2)</f>
        <v>23952.380000000001</v>
      </c>
      <c r="BL316" s="19" t="s">
        <v>175</v>
      </c>
      <c r="BM316" s="216" t="s">
        <v>391</v>
      </c>
    </row>
    <row r="317" s="2" customFormat="1">
      <c r="A317" s="34"/>
      <c r="B317" s="35"/>
      <c r="C317" s="36"/>
      <c r="D317" s="218" t="s">
        <v>154</v>
      </c>
      <c r="E317" s="36"/>
      <c r="F317" s="219" t="s">
        <v>390</v>
      </c>
      <c r="G317" s="36"/>
      <c r="H317" s="36"/>
      <c r="I317" s="36"/>
      <c r="J317" s="36"/>
      <c r="K317" s="36"/>
      <c r="L317" s="40"/>
      <c r="M317" s="220"/>
      <c r="N317" s="221"/>
      <c r="O317" s="79"/>
      <c r="P317" s="79"/>
      <c r="Q317" s="79"/>
      <c r="R317" s="79"/>
      <c r="S317" s="79"/>
      <c r="T317" s="80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9" t="s">
        <v>154</v>
      </c>
      <c r="AU317" s="19" t="s">
        <v>82</v>
      </c>
    </row>
    <row r="318" s="13" customFormat="1">
      <c r="A318" s="13"/>
      <c r="B318" s="224"/>
      <c r="C318" s="225"/>
      <c r="D318" s="218" t="s">
        <v>158</v>
      </c>
      <c r="E318" s="226" t="s">
        <v>17</v>
      </c>
      <c r="F318" s="227" t="s">
        <v>159</v>
      </c>
      <c r="G318" s="225"/>
      <c r="H318" s="226" t="s">
        <v>17</v>
      </c>
      <c r="I318" s="225"/>
      <c r="J318" s="225"/>
      <c r="K318" s="225"/>
      <c r="L318" s="228"/>
      <c r="M318" s="229"/>
      <c r="N318" s="230"/>
      <c r="O318" s="230"/>
      <c r="P318" s="230"/>
      <c r="Q318" s="230"/>
      <c r="R318" s="230"/>
      <c r="S318" s="230"/>
      <c r="T318" s="23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2" t="s">
        <v>158</v>
      </c>
      <c r="AU318" s="232" t="s">
        <v>82</v>
      </c>
      <c r="AV318" s="13" t="s">
        <v>80</v>
      </c>
      <c r="AW318" s="13" t="s">
        <v>35</v>
      </c>
      <c r="AX318" s="13" t="s">
        <v>73</v>
      </c>
      <c r="AY318" s="232" t="s">
        <v>145</v>
      </c>
    </row>
    <row r="319" s="13" customFormat="1">
      <c r="A319" s="13"/>
      <c r="B319" s="224"/>
      <c r="C319" s="225"/>
      <c r="D319" s="218" t="s">
        <v>158</v>
      </c>
      <c r="E319" s="226" t="s">
        <v>17</v>
      </c>
      <c r="F319" s="227" t="s">
        <v>392</v>
      </c>
      <c r="G319" s="225"/>
      <c r="H319" s="226" t="s">
        <v>17</v>
      </c>
      <c r="I319" s="225"/>
      <c r="J319" s="225"/>
      <c r="K319" s="225"/>
      <c r="L319" s="228"/>
      <c r="M319" s="229"/>
      <c r="N319" s="230"/>
      <c r="O319" s="230"/>
      <c r="P319" s="230"/>
      <c r="Q319" s="230"/>
      <c r="R319" s="230"/>
      <c r="S319" s="230"/>
      <c r="T319" s="23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2" t="s">
        <v>158</v>
      </c>
      <c r="AU319" s="232" t="s">
        <v>82</v>
      </c>
      <c r="AV319" s="13" t="s">
        <v>80</v>
      </c>
      <c r="AW319" s="13" t="s">
        <v>35</v>
      </c>
      <c r="AX319" s="13" t="s">
        <v>73</v>
      </c>
      <c r="AY319" s="232" t="s">
        <v>145</v>
      </c>
    </row>
    <row r="320" s="13" customFormat="1">
      <c r="A320" s="13"/>
      <c r="B320" s="224"/>
      <c r="C320" s="225"/>
      <c r="D320" s="218" t="s">
        <v>158</v>
      </c>
      <c r="E320" s="226" t="s">
        <v>17</v>
      </c>
      <c r="F320" s="227" t="s">
        <v>201</v>
      </c>
      <c r="G320" s="225"/>
      <c r="H320" s="226" t="s">
        <v>17</v>
      </c>
      <c r="I320" s="225"/>
      <c r="J320" s="225"/>
      <c r="K320" s="225"/>
      <c r="L320" s="228"/>
      <c r="M320" s="229"/>
      <c r="N320" s="230"/>
      <c r="O320" s="230"/>
      <c r="P320" s="230"/>
      <c r="Q320" s="230"/>
      <c r="R320" s="230"/>
      <c r="S320" s="230"/>
      <c r="T320" s="23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2" t="s">
        <v>158</v>
      </c>
      <c r="AU320" s="232" t="s">
        <v>82</v>
      </c>
      <c r="AV320" s="13" t="s">
        <v>80</v>
      </c>
      <c r="AW320" s="13" t="s">
        <v>35</v>
      </c>
      <c r="AX320" s="13" t="s">
        <v>73</v>
      </c>
      <c r="AY320" s="232" t="s">
        <v>145</v>
      </c>
    </row>
    <row r="321" s="14" customFormat="1">
      <c r="A321" s="14"/>
      <c r="B321" s="233"/>
      <c r="C321" s="234"/>
      <c r="D321" s="218" t="s">
        <v>158</v>
      </c>
      <c r="E321" s="235" t="s">
        <v>17</v>
      </c>
      <c r="F321" s="236" t="s">
        <v>387</v>
      </c>
      <c r="G321" s="234"/>
      <c r="H321" s="237">
        <v>566.25</v>
      </c>
      <c r="I321" s="234"/>
      <c r="J321" s="234"/>
      <c r="K321" s="234"/>
      <c r="L321" s="238"/>
      <c r="M321" s="239"/>
      <c r="N321" s="240"/>
      <c r="O321" s="240"/>
      <c r="P321" s="240"/>
      <c r="Q321" s="240"/>
      <c r="R321" s="240"/>
      <c r="S321" s="240"/>
      <c r="T321" s="24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2" t="s">
        <v>158</v>
      </c>
      <c r="AU321" s="242" t="s">
        <v>82</v>
      </c>
      <c r="AV321" s="14" t="s">
        <v>82</v>
      </c>
      <c r="AW321" s="14" t="s">
        <v>35</v>
      </c>
      <c r="AX321" s="14" t="s">
        <v>80</v>
      </c>
      <c r="AY321" s="242" t="s">
        <v>145</v>
      </c>
    </row>
    <row r="322" s="2" customFormat="1" ht="24.15" customHeight="1">
      <c r="A322" s="34"/>
      <c r="B322" s="35"/>
      <c r="C322" s="206" t="s">
        <v>393</v>
      </c>
      <c r="D322" s="206" t="s">
        <v>147</v>
      </c>
      <c r="E322" s="207" t="s">
        <v>394</v>
      </c>
      <c r="F322" s="208" t="s">
        <v>395</v>
      </c>
      <c r="G322" s="209" t="s">
        <v>174</v>
      </c>
      <c r="H322" s="210">
        <v>566.25</v>
      </c>
      <c r="I322" s="211">
        <v>50.700000000000003</v>
      </c>
      <c r="J322" s="211">
        <f>ROUND(I322*H322,2)</f>
        <v>28708.880000000001</v>
      </c>
      <c r="K322" s="208" t="s">
        <v>151</v>
      </c>
      <c r="L322" s="40"/>
      <c r="M322" s="212" t="s">
        <v>17</v>
      </c>
      <c r="N322" s="213" t="s">
        <v>44</v>
      </c>
      <c r="O322" s="214">
        <v>0.035999999999999997</v>
      </c>
      <c r="P322" s="214">
        <f>O322*H322</f>
        <v>20.384999999999998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6" t="s">
        <v>175</v>
      </c>
      <c r="AT322" s="216" t="s">
        <v>147</v>
      </c>
      <c r="AU322" s="216" t="s">
        <v>82</v>
      </c>
      <c r="AY322" s="19" t="s">
        <v>145</v>
      </c>
      <c r="BE322" s="217">
        <f>IF(N322="základní",J322,0)</f>
        <v>28708.880000000001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9" t="s">
        <v>80</v>
      </c>
      <c r="BK322" s="217">
        <f>ROUND(I322*H322,2)</f>
        <v>28708.880000000001</v>
      </c>
      <c r="BL322" s="19" t="s">
        <v>175</v>
      </c>
      <c r="BM322" s="216" t="s">
        <v>396</v>
      </c>
    </row>
    <row r="323" s="2" customFormat="1">
      <c r="A323" s="34"/>
      <c r="B323" s="35"/>
      <c r="C323" s="36"/>
      <c r="D323" s="218" t="s">
        <v>154</v>
      </c>
      <c r="E323" s="36"/>
      <c r="F323" s="219" t="s">
        <v>395</v>
      </c>
      <c r="G323" s="36"/>
      <c r="H323" s="36"/>
      <c r="I323" s="36"/>
      <c r="J323" s="36"/>
      <c r="K323" s="36"/>
      <c r="L323" s="40"/>
      <c r="M323" s="220"/>
      <c r="N323" s="221"/>
      <c r="O323" s="79"/>
      <c r="P323" s="79"/>
      <c r="Q323" s="79"/>
      <c r="R323" s="79"/>
      <c r="S323" s="79"/>
      <c r="T323" s="80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154</v>
      </c>
      <c r="AU323" s="19" t="s">
        <v>82</v>
      </c>
    </row>
    <row r="324" s="2" customFormat="1">
      <c r="A324" s="34"/>
      <c r="B324" s="35"/>
      <c r="C324" s="36"/>
      <c r="D324" s="222" t="s">
        <v>156</v>
      </c>
      <c r="E324" s="36"/>
      <c r="F324" s="223" t="s">
        <v>397</v>
      </c>
      <c r="G324" s="36"/>
      <c r="H324" s="36"/>
      <c r="I324" s="36"/>
      <c r="J324" s="36"/>
      <c r="K324" s="36"/>
      <c r="L324" s="40"/>
      <c r="M324" s="220"/>
      <c r="N324" s="221"/>
      <c r="O324" s="79"/>
      <c r="P324" s="79"/>
      <c r="Q324" s="79"/>
      <c r="R324" s="79"/>
      <c r="S324" s="79"/>
      <c r="T324" s="80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9" t="s">
        <v>156</v>
      </c>
      <c r="AU324" s="19" t="s">
        <v>82</v>
      </c>
    </row>
    <row r="325" s="13" customFormat="1">
      <c r="A325" s="13"/>
      <c r="B325" s="224"/>
      <c r="C325" s="225"/>
      <c r="D325" s="218" t="s">
        <v>158</v>
      </c>
      <c r="E325" s="226" t="s">
        <v>17</v>
      </c>
      <c r="F325" s="227" t="s">
        <v>159</v>
      </c>
      <c r="G325" s="225"/>
      <c r="H325" s="226" t="s">
        <v>17</v>
      </c>
      <c r="I325" s="225"/>
      <c r="J325" s="225"/>
      <c r="K325" s="225"/>
      <c r="L325" s="228"/>
      <c r="M325" s="229"/>
      <c r="N325" s="230"/>
      <c r="O325" s="230"/>
      <c r="P325" s="230"/>
      <c r="Q325" s="230"/>
      <c r="R325" s="230"/>
      <c r="S325" s="230"/>
      <c r="T325" s="23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2" t="s">
        <v>158</v>
      </c>
      <c r="AU325" s="232" t="s">
        <v>82</v>
      </c>
      <c r="AV325" s="13" t="s">
        <v>80</v>
      </c>
      <c r="AW325" s="13" t="s">
        <v>35</v>
      </c>
      <c r="AX325" s="13" t="s">
        <v>73</v>
      </c>
      <c r="AY325" s="232" t="s">
        <v>145</v>
      </c>
    </row>
    <row r="326" s="14" customFormat="1">
      <c r="A326" s="14"/>
      <c r="B326" s="233"/>
      <c r="C326" s="234"/>
      <c r="D326" s="218" t="s">
        <v>158</v>
      </c>
      <c r="E326" s="235" t="s">
        <v>17</v>
      </c>
      <c r="F326" s="236" t="s">
        <v>387</v>
      </c>
      <c r="G326" s="234"/>
      <c r="H326" s="237">
        <v>566.25</v>
      </c>
      <c r="I326" s="234"/>
      <c r="J326" s="234"/>
      <c r="K326" s="234"/>
      <c r="L326" s="238"/>
      <c r="M326" s="239"/>
      <c r="N326" s="240"/>
      <c r="O326" s="240"/>
      <c r="P326" s="240"/>
      <c r="Q326" s="240"/>
      <c r="R326" s="240"/>
      <c r="S326" s="240"/>
      <c r="T326" s="24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2" t="s">
        <v>158</v>
      </c>
      <c r="AU326" s="242" t="s">
        <v>82</v>
      </c>
      <c r="AV326" s="14" t="s">
        <v>82</v>
      </c>
      <c r="AW326" s="14" t="s">
        <v>35</v>
      </c>
      <c r="AX326" s="14" t="s">
        <v>73</v>
      </c>
      <c r="AY326" s="242" t="s">
        <v>145</v>
      </c>
    </row>
    <row r="327" s="15" customFormat="1">
      <c r="A327" s="15"/>
      <c r="B327" s="252"/>
      <c r="C327" s="253"/>
      <c r="D327" s="218" t="s">
        <v>158</v>
      </c>
      <c r="E327" s="254" t="s">
        <v>17</v>
      </c>
      <c r="F327" s="255" t="s">
        <v>258</v>
      </c>
      <c r="G327" s="253"/>
      <c r="H327" s="256">
        <v>566.25</v>
      </c>
      <c r="I327" s="253"/>
      <c r="J327" s="253"/>
      <c r="K327" s="253"/>
      <c r="L327" s="257"/>
      <c r="M327" s="258"/>
      <c r="N327" s="259"/>
      <c r="O327" s="259"/>
      <c r="P327" s="259"/>
      <c r="Q327" s="259"/>
      <c r="R327" s="259"/>
      <c r="S327" s="259"/>
      <c r="T327" s="26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1" t="s">
        <v>158</v>
      </c>
      <c r="AU327" s="261" t="s">
        <v>82</v>
      </c>
      <c r="AV327" s="15" t="s">
        <v>152</v>
      </c>
      <c r="AW327" s="15" t="s">
        <v>35</v>
      </c>
      <c r="AX327" s="15" t="s">
        <v>80</v>
      </c>
      <c r="AY327" s="261" t="s">
        <v>145</v>
      </c>
    </row>
    <row r="328" s="2" customFormat="1" ht="16.5" customHeight="1">
      <c r="A328" s="34"/>
      <c r="B328" s="35"/>
      <c r="C328" s="243" t="s">
        <v>398</v>
      </c>
      <c r="D328" s="243" t="s">
        <v>167</v>
      </c>
      <c r="E328" s="244" t="s">
        <v>399</v>
      </c>
      <c r="F328" s="245" t="s">
        <v>400</v>
      </c>
      <c r="G328" s="246" t="s">
        <v>174</v>
      </c>
      <c r="H328" s="247">
        <v>594.56299999999999</v>
      </c>
      <c r="I328" s="248">
        <v>19.899999999999999</v>
      </c>
      <c r="J328" s="248">
        <f>ROUND(I328*H328,2)</f>
        <v>11831.799999999999</v>
      </c>
      <c r="K328" s="245" t="s">
        <v>17</v>
      </c>
      <c r="L328" s="249"/>
      <c r="M328" s="250" t="s">
        <v>17</v>
      </c>
      <c r="N328" s="251" t="s">
        <v>44</v>
      </c>
      <c r="O328" s="214">
        <v>0</v>
      </c>
      <c r="P328" s="214">
        <f>O328*H328</f>
        <v>0</v>
      </c>
      <c r="Q328" s="214">
        <v>1.0000000000000001E-05</v>
      </c>
      <c r="R328" s="214">
        <f>Q328*H328</f>
        <v>0.0059456300000000004</v>
      </c>
      <c r="S328" s="214">
        <v>0</v>
      </c>
      <c r="T328" s="215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16" t="s">
        <v>184</v>
      </c>
      <c r="AT328" s="216" t="s">
        <v>167</v>
      </c>
      <c r="AU328" s="216" t="s">
        <v>82</v>
      </c>
      <c r="AY328" s="19" t="s">
        <v>145</v>
      </c>
      <c r="BE328" s="217">
        <f>IF(N328="základní",J328,0)</f>
        <v>11831.799999999999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9" t="s">
        <v>80</v>
      </c>
      <c r="BK328" s="217">
        <f>ROUND(I328*H328,2)</f>
        <v>11831.799999999999</v>
      </c>
      <c r="BL328" s="19" t="s">
        <v>175</v>
      </c>
      <c r="BM328" s="216" t="s">
        <v>401</v>
      </c>
    </row>
    <row r="329" s="2" customFormat="1">
      <c r="A329" s="34"/>
      <c r="B329" s="35"/>
      <c r="C329" s="36"/>
      <c r="D329" s="218" t="s">
        <v>154</v>
      </c>
      <c r="E329" s="36"/>
      <c r="F329" s="219" t="s">
        <v>400</v>
      </c>
      <c r="G329" s="36"/>
      <c r="H329" s="36"/>
      <c r="I329" s="36"/>
      <c r="J329" s="36"/>
      <c r="K329" s="36"/>
      <c r="L329" s="40"/>
      <c r="M329" s="220"/>
      <c r="N329" s="221"/>
      <c r="O329" s="79"/>
      <c r="P329" s="79"/>
      <c r="Q329" s="79"/>
      <c r="R329" s="79"/>
      <c r="S329" s="79"/>
      <c r="T329" s="80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9" t="s">
        <v>154</v>
      </c>
      <c r="AU329" s="19" t="s">
        <v>82</v>
      </c>
    </row>
    <row r="330" s="13" customFormat="1">
      <c r="A330" s="13"/>
      <c r="B330" s="224"/>
      <c r="C330" s="225"/>
      <c r="D330" s="218" t="s">
        <v>158</v>
      </c>
      <c r="E330" s="226" t="s">
        <v>17</v>
      </c>
      <c r="F330" s="227" t="s">
        <v>159</v>
      </c>
      <c r="G330" s="225"/>
      <c r="H330" s="226" t="s">
        <v>17</v>
      </c>
      <c r="I330" s="225"/>
      <c r="J330" s="225"/>
      <c r="K330" s="225"/>
      <c r="L330" s="228"/>
      <c r="M330" s="229"/>
      <c r="N330" s="230"/>
      <c r="O330" s="230"/>
      <c r="P330" s="230"/>
      <c r="Q330" s="230"/>
      <c r="R330" s="230"/>
      <c r="S330" s="230"/>
      <c r="T330" s="23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2" t="s">
        <v>158</v>
      </c>
      <c r="AU330" s="232" t="s">
        <v>82</v>
      </c>
      <c r="AV330" s="13" t="s">
        <v>80</v>
      </c>
      <c r="AW330" s="13" t="s">
        <v>35</v>
      </c>
      <c r="AX330" s="13" t="s">
        <v>73</v>
      </c>
      <c r="AY330" s="232" t="s">
        <v>145</v>
      </c>
    </row>
    <row r="331" s="14" customFormat="1">
      <c r="A331" s="14"/>
      <c r="B331" s="233"/>
      <c r="C331" s="234"/>
      <c r="D331" s="218" t="s">
        <v>158</v>
      </c>
      <c r="E331" s="235" t="s">
        <v>17</v>
      </c>
      <c r="F331" s="236" t="s">
        <v>402</v>
      </c>
      <c r="G331" s="234"/>
      <c r="H331" s="237">
        <v>594.56299999999999</v>
      </c>
      <c r="I331" s="234"/>
      <c r="J331" s="234"/>
      <c r="K331" s="234"/>
      <c r="L331" s="238"/>
      <c r="M331" s="239"/>
      <c r="N331" s="240"/>
      <c r="O331" s="240"/>
      <c r="P331" s="240"/>
      <c r="Q331" s="240"/>
      <c r="R331" s="240"/>
      <c r="S331" s="240"/>
      <c r="T331" s="24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2" t="s">
        <v>158</v>
      </c>
      <c r="AU331" s="242" t="s">
        <v>82</v>
      </c>
      <c r="AV331" s="14" t="s">
        <v>82</v>
      </c>
      <c r="AW331" s="14" t="s">
        <v>35</v>
      </c>
      <c r="AX331" s="14" t="s">
        <v>73</v>
      </c>
      <c r="AY331" s="242" t="s">
        <v>145</v>
      </c>
    </row>
    <row r="332" s="15" customFormat="1">
      <c r="A332" s="15"/>
      <c r="B332" s="252"/>
      <c r="C332" s="253"/>
      <c r="D332" s="218" t="s">
        <v>158</v>
      </c>
      <c r="E332" s="254" t="s">
        <v>17</v>
      </c>
      <c r="F332" s="255" t="s">
        <v>258</v>
      </c>
      <c r="G332" s="253"/>
      <c r="H332" s="256">
        <v>594.56299999999999</v>
      </c>
      <c r="I332" s="253"/>
      <c r="J332" s="253"/>
      <c r="K332" s="253"/>
      <c r="L332" s="257"/>
      <c r="M332" s="258"/>
      <c r="N332" s="259"/>
      <c r="O332" s="259"/>
      <c r="P332" s="259"/>
      <c r="Q332" s="259"/>
      <c r="R332" s="259"/>
      <c r="S332" s="259"/>
      <c r="T332" s="26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1" t="s">
        <v>158</v>
      </c>
      <c r="AU332" s="261" t="s">
        <v>82</v>
      </c>
      <c r="AV332" s="15" t="s">
        <v>152</v>
      </c>
      <c r="AW332" s="15" t="s">
        <v>35</v>
      </c>
      <c r="AX332" s="15" t="s">
        <v>80</v>
      </c>
      <c r="AY332" s="261" t="s">
        <v>145</v>
      </c>
    </row>
    <row r="333" s="2" customFormat="1" ht="33" customHeight="1">
      <c r="A333" s="34"/>
      <c r="B333" s="35"/>
      <c r="C333" s="206" t="s">
        <v>403</v>
      </c>
      <c r="D333" s="206" t="s">
        <v>147</v>
      </c>
      <c r="E333" s="207" t="s">
        <v>404</v>
      </c>
      <c r="F333" s="208" t="s">
        <v>405</v>
      </c>
      <c r="G333" s="209" t="s">
        <v>262</v>
      </c>
      <c r="H333" s="210">
        <v>5</v>
      </c>
      <c r="I333" s="211">
        <v>38800</v>
      </c>
      <c r="J333" s="211">
        <f>ROUND(I333*H333,2)</f>
        <v>194000</v>
      </c>
      <c r="K333" s="208" t="s">
        <v>17</v>
      </c>
      <c r="L333" s="40"/>
      <c r="M333" s="212" t="s">
        <v>17</v>
      </c>
      <c r="N333" s="213" t="s">
        <v>44</v>
      </c>
      <c r="O333" s="214">
        <v>26.699999999999999</v>
      </c>
      <c r="P333" s="214">
        <f>O333*H333</f>
        <v>133.5</v>
      </c>
      <c r="Q333" s="214">
        <v>0</v>
      </c>
      <c r="R333" s="214">
        <f>Q333*H333</f>
        <v>0</v>
      </c>
      <c r="S333" s="214">
        <v>0</v>
      </c>
      <c r="T333" s="215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16" t="s">
        <v>175</v>
      </c>
      <c r="AT333" s="216" t="s">
        <v>147</v>
      </c>
      <c r="AU333" s="216" t="s">
        <v>82</v>
      </c>
      <c r="AY333" s="19" t="s">
        <v>145</v>
      </c>
      <c r="BE333" s="217">
        <f>IF(N333="základní",J333,0)</f>
        <v>194000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9" t="s">
        <v>80</v>
      </c>
      <c r="BK333" s="217">
        <f>ROUND(I333*H333,2)</f>
        <v>194000</v>
      </c>
      <c r="BL333" s="19" t="s">
        <v>175</v>
      </c>
      <c r="BM333" s="216" t="s">
        <v>406</v>
      </c>
    </row>
    <row r="334" s="2" customFormat="1">
      <c r="A334" s="34"/>
      <c r="B334" s="35"/>
      <c r="C334" s="36"/>
      <c r="D334" s="218" t="s">
        <v>154</v>
      </c>
      <c r="E334" s="36"/>
      <c r="F334" s="219" t="s">
        <v>405</v>
      </c>
      <c r="G334" s="36"/>
      <c r="H334" s="36"/>
      <c r="I334" s="36"/>
      <c r="J334" s="36"/>
      <c r="K334" s="36"/>
      <c r="L334" s="40"/>
      <c r="M334" s="220"/>
      <c r="N334" s="221"/>
      <c r="O334" s="79"/>
      <c r="P334" s="79"/>
      <c r="Q334" s="79"/>
      <c r="R334" s="79"/>
      <c r="S334" s="79"/>
      <c r="T334" s="80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9" t="s">
        <v>154</v>
      </c>
      <c r="AU334" s="19" t="s">
        <v>82</v>
      </c>
    </row>
    <row r="335" s="13" customFormat="1">
      <c r="A335" s="13"/>
      <c r="B335" s="224"/>
      <c r="C335" s="225"/>
      <c r="D335" s="218" t="s">
        <v>158</v>
      </c>
      <c r="E335" s="226" t="s">
        <v>17</v>
      </c>
      <c r="F335" s="227" t="s">
        <v>159</v>
      </c>
      <c r="G335" s="225"/>
      <c r="H335" s="226" t="s">
        <v>17</v>
      </c>
      <c r="I335" s="225"/>
      <c r="J335" s="225"/>
      <c r="K335" s="225"/>
      <c r="L335" s="228"/>
      <c r="M335" s="229"/>
      <c r="N335" s="230"/>
      <c r="O335" s="230"/>
      <c r="P335" s="230"/>
      <c r="Q335" s="230"/>
      <c r="R335" s="230"/>
      <c r="S335" s="230"/>
      <c r="T335" s="23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2" t="s">
        <v>158</v>
      </c>
      <c r="AU335" s="232" t="s">
        <v>82</v>
      </c>
      <c r="AV335" s="13" t="s">
        <v>80</v>
      </c>
      <c r="AW335" s="13" t="s">
        <v>35</v>
      </c>
      <c r="AX335" s="13" t="s">
        <v>73</v>
      </c>
      <c r="AY335" s="232" t="s">
        <v>145</v>
      </c>
    </row>
    <row r="336" s="14" customFormat="1">
      <c r="A336" s="14"/>
      <c r="B336" s="233"/>
      <c r="C336" s="234"/>
      <c r="D336" s="218" t="s">
        <v>158</v>
      </c>
      <c r="E336" s="235" t="s">
        <v>17</v>
      </c>
      <c r="F336" s="236" t="s">
        <v>189</v>
      </c>
      <c r="G336" s="234"/>
      <c r="H336" s="237">
        <v>5</v>
      </c>
      <c r="I336" s="234"/>
      <c r="J336" s="234"/>
      <c r="K336" s="234"/>
      <c r="L336" s="238"/>
      <c r="M336" s="239"/>
      <c r="N336" s="240"/>
      <c r="O336" s="240"/>
      <c r="P336" s="240"/>
      <c r="Q336" s="240"/>
      <c r="R336" s="240"/>
      <c r="S336" s="240"/>
      <c r="T336" s="24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2" t="s">
        <v>158</v>
      </c>
      <c r="AU336" s="242" t="s">
        <v>82</v>
      </c>
      <c r="AV336" s="14" t="s">
        <v>82</v>
      </c>
      <c r="AW336" s="14" t="s">
        <v>35</v>
      </c>
      <c r="AX336" s="14" t="s">
        <v>73</v>
      </c>
      <c r="AY336" s="242" t="s">
        <v>145</v>
      </c>
    </row>
    <row r="337" s="15" customFormat="1">
      <c r="A337" s="15"/>
      <c r="B337" s="252"/>
      <c r="C337" s="253"/>
      <c r="D337" s="218" t="s">
        <v>158</v>
      </c>
      <c r="E337" s="254" t="s">
        <v>17</v>
      </c>
      <c r="F337" s="255" t="s">
        <v>258</v>
      </c>
      <c r="G337" s="253"/>
      <c r="H337" s="256">
        <v>5</v>
      </c>
      <c r="I337" s="253"/>
      <c r="J337" s="253"/>
      <c r="K337" s="253"/>
      <c r="L337" s="257"/>
      <c r="M337" s="258"/>
      <c r="N337" s="259"/>
      <c r="O337" s="259"/>
      <c r="P337" s="259"/>
      <c r="Q337" s="259"/>
      <c r="R337" s="259"/>
      <c r="S337" s="259"/>
      <c r="T337" s="260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1" t="s">
        <v>158</v>
      </c>
      <c r="AU337" s="261" t="s">
        <v>82</v>
      </c>
      <c r="AV337" s="15" t="s">
        <v>152</v>
      </c>
      <c r="AW337" s="15" t="s">
        <v>35</v>
      </c>
      <c r="AX337" s="15" t="s">
        <v>80</v>
      </c>
      <c r="AY337" s="261" t="s">
        <v>145</v>
      </c>
    </row>
    <row r="338" s="2" customFormat="1" ht="24.15" customHeight="1">
      <c r="A338" s="34"/>
      <c r="B338" s="35"/>
      <c r="C338" s="206" t="s">
        <v>407</v>
      </c>
      <c r="D338" s="206" t="s">
        <v>147</v>
      </c>
      <c r="E338" s="207" t="s">
        <v>408</v>
      </c>
      <c r="F338" s="208" t="s">
        <v>409</v>
      </c>
      <c r="G338" s="209" t="s">
        <v>262</v>
      </c>
      <c r="H338" s="210">
        <v>10</v>
      </c>
      <c r="I338" s="211">
        <v>156</v>
      </c>
      <c r="J338" s="211">
        <f>ROUND(I338*H338,2)</f>
        <v>1560</v>
      </c>
      <c r="K338" s="208" t="s">
        <v>151</v>
      </c>
      <c r="L338" s="40"/>
      <c r="M338" s="212" t="s">
        <v>17</v>
      </c>
      <c r="N338" s="213" t="s">
        <v>44</v>
      </c>
      <c r="O338" s="214">
        <v>0.19</v>
      </c>
      <c r="P338" s="214">
        <f>O338*H338</f>
        <v>1.8999999999999999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16" t="s">
        <v>175</v>
      </c>
      <c r="AT338" s="216" t="s">
        <v>147</v>
      </c>
      <c r="AU338" s="216" t="s">
        <v>82</v>
      </c>
      <c r="AY338" s="19" t="s">
        <v>145</v>
      </c>
      <c r="BE338" s="217">
        <f>IF(N338="základní",J338,0)</f>
        <v>1560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9" t="s">
        <v>80</v>
      </c>
      <c r="BK338" s="217">
        <f>ROUND(I338*H338,2)</f>
        <v>1560</v>
      </c>
      <c r="BL338" s="19" t="s">
        <v>175</v>
      </c>
      <c r="BM338" s="216" t="s">
        <v>410</v>
      </c>
    </row>
    <row r="339" s="2" customFormat="1">
      <c r="A339" s="34"/>
      <c r="B339" s="35"/>
      <c r="C339" s="36"/>
      <c r="D339" s="218" t="s">
        <v>154</v>
      </c>
      <c r="E339" s="36"/>
      <c r="F339" s="219" t="s">
        <v>409</v>
      </c>
      <c r="G339" s="36"/>
      <c r="H339" s="36"/>
      <c r="I339" s="36"/>
      <c r="J339" s="36"/>
      <c r="K339" s="36"/>
      <c r="L339" s="40"/>
      <c r="M339" s="220"/>
      <c r="N339" s="221"/>
      <c r="O339" s="79"/>
      <c r="P339" s="79"/>
      <c r="Q339" s="79"/>
      <c r="R339" s="79"/>
      <c r="S339" s="79"/>
      <c r="T339" s="80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9" t="s">
        <v>154</v>
      </c>
      <c r="AU339" s="19" t="s">
        <v>82</v>
      </c>
    </row>
    <row r="340" s="2" customFormat="1">
      <c r="A340" s="34"/>
      <c r="B340" s="35"/>
      <c r="C340" s="36"/>
      <c r="D340" s="222" t="s">
        <v>156</v>
      </c>
      <c r="E340" s="36"/>
      <c r="F340" s="223" t="s">
        <v>411</v>
      </c>
      <c r="G340" s="36"/>
      <c r="H340" s="36"/>
      <c r="I340" s="36"/>
      <c r="J340" s="36"/>
      <c r="K340" s="36"/>
      <c r="L340" s="40"/>
      <c r="M340" s="220"/>
      <c r="N340" s="221"/>
      <c r="O340" s="79"/>
      <c r="P340" s="79"/>
      <c r="Q340" s="79"/>
      <c r="R340" s="79"/>
      <c r="S340" s="79"/>
      <c r="T340" s="80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9" t="s">
        <v>156</v>
      </c>
      <c r="AU340" s="19" t="s">
        <v>82</v>
      </c>
    </row>
    <row r="341" s="13" customFormat="1">
      <c r="A341" s="13"/>
      <c r="B341" s="224"/>
      <c r="C341" s="225"/>
      <c r="D341" s="218" t="s">
        <v>158</v>
      </c>
      <c r="E341" s="226" t="s">
        <v>17</v>
      </c>
      <c r="F341" s="227" t="s">
        <v>159</v>
      </c>
      <c r="G341" s="225"/>
      <c r="H341" s="226" t="s">
        <v>17</v>
      </c>
      <c r="I341" s="225"/>
      <c r="J341" s="225"/>
      <c r="K341" s="225"/>
      <c r="L341" s="228"/>
      <c r="M341" s="229"/>
      <c r="N341" s="230"/>
      <c r="O341" s="230"/>
      <c r="P341" s="230"/>
      <c r="Q341" s="230"/>
      <c r="R341" s="230"/>
      <c r="S341" s="230"/>
      <c r="T341" s="23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2" t="s">
        <v>158</v>
      </c>
      <c r="AU341" s="232" t="s">
        <v>82</v>
      </c>
      <c r="AV341" s="13" t="s">
        <v>80</v>
      </c>
      <c r="AW341" s="13" t="s">
        <v>35</v>
      </c>
      <c r="AX341" s="13" t="s">
        <v>73</v>
      </c>
      <c r="AY341" s="232" t="s">
        <v>145</v>
      </c>
    </row>
    <row r="342" s="14" customFormat="1">
      <c r="A342" s="14"/>
      <c r="B342" s="233"/>
      <c r="C342" s="234"/>
      <c r="D342" s="218" t="s">
        <v>158</v>
      </c>
      <c r="E342" s="235" t="s">
        <v>17</v>
      </c>
      <c r="F342" s="236" t="s">
        <v>224</v>
      </c>
      <c r="G342" s="234"/>
      <c r="H342" s="237">
        <v>10</v>
      </c>
      <c r="I342" s="234"/>
      <c r="J342" s="234"/>
      <c r="K342" s="234"/>
      <c r="L342" s="238"/>
      <c r="M342" s="239"/>
      <c r="N342" s="240"/>
      <c r="O342" s="240"/>
      <c r="P342" s="240"/>
      <c r="Q342" s="240"/>
      <c r="R342" s="240"/>
      <c r="S342" s="240"/>
      <c r="T342" s="24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2" t="s">
        <v>158</v>
      </c>
      <c r="AU342" s="242" t="s">
        <v>82</v>
      </c>
      <c r="AV342" s="14" t="s">
        <v>82</v>
      </c>
      <c r="AW342" s="14" t="s">
        <v>35</v>
      </c>
      <c r="AX342" s="14" t="s">
        <v>73</v>
      </c>
      <c r="AY342" s="242" t="s">
        <v>145</v>
      </c>
    </row>
    <row r="343" s="15" customFormat="1">
      <c r="A343" s="15"/>
      <c r="B343" s="252"/>
      <c r="C343" s="253"/>
      <c r="D343" s="218" t="s">
        <v>158</v>
      </c>
      <c r="E343" s="254" t="s">
        <v>17</v>
      </c>
      <c r="F343" s="255" t="s">
        <v>258</v>
      </c>
      <c r="G343" s="253"/>
      <c r="H343" s="256">
        <v>10</v>
      </c>
      <c r="I343" s="253"/>
      <c r="J343" s="253"/>
      <c r="K343" s="253"/>
      <c r="L343" s="257"/>
      <c r="M343" s="258"/>
      <c r="N343" s="259"/>
      <c r="O343" s="259"/>
      <c r="P343" s="259"/>
      <c r="Q343" s="259"/>
      <c r="R343" s="259"/>
      <c r="S343" s="259"/>
      <c r="T343" s="260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61" t="s">
        <v>158</v>
      </c>
      <c r="AU343" s="261" t="s">
        <v>82</v>
      </c>
      <c r="AV343" s="15" t="s">
        <v>152</v>
      </c>
      <c r="AW343" s="15" t="s">
        <v>35</v>
      </c>
      <c r="AX343" s="15" t="s">
        <v>80</v>
      </c>
      <c r="AY343" s="261" t="s">
        <v>145</v>
      </c>
    </row>
    <row r="344" s="2" customFormat="1" ht="24.15" customHeight="1">
      <c r="A344" s="34"/>
      <c r="B344" s="35"/>
      <c r="C344" s="243" t="s">
        <v>412</v>
      </c>
      <c r="D344" s="243" t="s">
        <v>167</v>
      </c>
      <c r="E344" s="244" t="s">
        <v>413</v>
      </c>
      <c r="F344" s="245" t="s">
        <v>414</v>
      </c>
      <c r="G344" s="246" t="s">
        <v>415</v>
      </c>
      <c r="H344" s="247">
        <v>10</v>
      </c>
      <c r="I344" s="248">
        <v>230</v>
      </c>
      <c r="J344" s="248">
        <f>ROUND(I344*H344,2)</f>
        <v>2300</v>
      </c>
      <c r="K344" s="245" t="s">
        <v>17</v>
      </c>
      <c r="L344" s="249"/>
      <c r="M344" s="250" t="s">
        <v>17</v>
      </c>
      <c r="N344" s="251" t="s">
        <v>44</v>
      </c>
      <c r="O344" s="214">
        <v>0</v>
      </c>
      <c r="P344" s="214">
        <f>O344*H344</f>
        <v>0</v>
      </c>
      <c r="Q344" s="214">
        <v>0.00027999999999999998</v>
      </c>
      <c r="R344" s="214">
        <f>Q344*H344</f>
        <v>0.0027999999999999995</v>
      </c>
      <c r="S344" s="214">
        <v>0</v>
      </c>
      <c r="T344" s="215">
        <f>S344*H344</f>
        <v>0</v>
      </c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R344" s="216" t="s">
        <v>184</v>
      </c>
      <c r="AT344" s="216" t="s">
        <v>167</v>
      </c>
      <c r="AU344" s="216" t="s">
        <v>82</v>
      </c>
      <c r="AY344" s="19" t="s">
        <v>145</v>
      </c>
      <c r="BE344" s="217">
        <f>IF(N344="základní",J344,0)</f>
        <v>2300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9" t="s">
        <v>80</v>
      </c>
      <c r="BK344" s="217">
        <f>ROUND(I344*H344,2)</f>
        <v>2300</v>
      </c>
      <c r="BL344" s="19" t="s">
        <v>175</v>
      </c>
      <c r="BM344" s="216" t="s">
        <v>416</v>
      </c>
    </row>
    <row r="345" s="2" customFormat="1">
      <c r="A345" s="34"/>
      <c r="B345" s="35"/>
      <c r="C345" s="36"/>
      <c r="D345" s="218" t="s">
        <v>154</v>
      </c>
      <c r="E345" s="36"/>
      <c r="F345" s="219" t="s">
        <v>414</v>
      </c>
      <c r="G345" s="36"/>
      <c r="H345" s="36"/>
      <c r="I345" s="36"/>
      <c r="J345" s="36"/>
      <c r="K345" s="36"/>
      <c r="L345" s="40"/>
      <c r="M345" s="220"/>
      <c r="N345" s="221"/>
      <c r="O345" s="79"/>
      <c r="P345" s="79"/>
      <c r="Q345" s="79"/>
      <c r="R345" s="79"/>
      <c r="S345" s="79"/>
      <c r="T345" s="80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9" t="s">
        <v>154</v>
      </c>
      <c r="AU345" s="19" t="s">
        <v>82</v>
      </c>
    </row>
    <row r="346" s="13" customFormat="1">
      <c r="A346" s="13"/>
      <c r="B346" s="224"/>
      <c r="C346" s="225"/>
      <c r="D346" s="218" t="s">
        <v>158</v>
      </c>
      <c r="E346" s="226" t="s">
        <v>17</v>
      </c>
      <c r="F346" s="227" t="s">
        <v>159</v>
      </c>
      <c r="G346" s="225"/>
      <c r="H346" s="226" t="s">
        <v>17</v>
      </c>
      <c r="I346" s="225"/>
      <c r="J346" s="225"/>
      <c r="K346" s="225"/>
      <c r="L346" s="228"/>
      <c r="M346" s="229"/>
      <c r="N346" s="230"/>
      <c r="O346" s="230"/>
      <c r="P346" s="230"/>
      <c r="Q346" s="230"/>
      <c r="R346" s="230"/>
      <c r="S346" s="230"/>
      <c r="T346" s="23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2" t="s">
        <v>158</v>
      </c>
      <c r="AU346" s="232" t="s">
        <v>82</v>
      </c>
      <c r="AV346" s="13" t="s">
        <v>80</v>
      </c>
      <c r="AW346" s="13" t="s">
        <v>35</v>
      </c>
      <c r="AX346" s="13" t="s">
        <v>73</v>
      </c>
      <c r="AY346" s="232" t="s">
        <v>145</v>
      </c>
    </row>
    <row r="347" s="14" customFormat="1">
      <c r="A347" s="14"/>
      <c r="B347" s="233"/>
      <c r="C347" s="234"/>
      <c r="D347" s="218" t="s">
        <v>158</v>
      </c>
      <c r="E347" s="235" t="s">
        <v>17</v>
      </c>
      <c r="F347" s="236" t="s">
        <v>224</v>
      </c>
      <c r="G347" s="234"/>
      <c r="H347" s="237">
        <v>10</v>
      </c>
      <c r="I347" s="234"/>
      <c r="J347" s="234"/>
      <c r="K347" s="234"/>
      <c r="L347" s="238"/>
      <c r="M347" s="239"/>
      <c r="N347" s="240"/>
      <c r="O347" s="240"/>
      <c r="P347" s="240"/>
      <c r="Q347" s="240"/>
      <c r="R347" s="240"/>
      <c r="S347" s="240"/>
      <c r="T347" s="24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2" t="s">
        <v>158</v>
      </c>
      <c r="AU347" s="242" t="s">
        <v>82</v>
      </c>
      <c r="AV347" s="14" t="s">
        <v>82</v>
      </c>
      <c r="AW347" s="14" t="s">
        <v>35</v>
      </c>
      <c r="AX347" s="14" t="s">
        <v>73</v>
      </c>
      <c r="AY347" s="242" t="s">
        <v>145</v>
      </c>
    </row>
    <row r="348" s="15" customFormat="1">
      <c r="A348" s="15"/>
      <c r="B348" s="252"/>
      <c r="C348" s="253"/>
      <c r="D348" s="218" t="s">
        <v>158</v>
      </c>
      <c r="E348" s="254" t="s">
        <v>17</v>
      </c>
      <c r="F348" s="255" t="s">
        <v>258</v>
      </c>
      <c r="G348" s="253"/>
      <c r="H348" s="256">
        <v>10</v>
      </c>
      <c r="I348" s="253"/>
      <c r="J348" s="253"/>
      <c r="K348" s="253"/>
      <c r="L348" s="257"/>
      <c r="M348" s="258"/>
      <c r="N348" s="259"/>
      <c r="O348" s="259"/>
      <c r="P348" s="259"/>
      <c r="Q348" s="259"/>
      <c r="R348" s="259"/>
      <c r="S348" s="259"/>
      <c r="T348" s="260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1" t="s">
        <v>158</v>
      </c>
      <c r="AU348" s="261" t="s">
        <v>82</v>
      </c>
      <c r="AV348" s="15" t="s">
        <v>152</v>
      </c>
      <c r="AW348" s="15" t="s">
        <v>35</v>
      </c>
      <c r="AX348" s="15" t="s">
        <v>80</v>
      </c>
      <c r="AY348" s="261" t="s">
        <v>145</v>
      </c>
    </row>
    <row r="349" s="2" customFormat="1" ht="21.75" customHeight="1">
      <c r="A349" s="34"/>
      <c r="B349" s="35"/>
      <c r="C349" s="206" t="s">
        <v>417</v>
      </c>
      <c r="D349" s="206" t="s">
        <v>147</v>
      </c>
      <c r="E349" s="207" t="s">
        <v>418</v>
      </c>
      <c r="F349" s="208" t="s">
        <v>419</v>
      </c>
      <c r="G349" s="209" t="s">
        <v>262</v>
      </c>
      <c r="H349" s="210">
        <v>5</v>
      </c>
      <c r="I349" s="211">
        <v>8210</v>
      </c>
      <c r="J349" s="211">
        <f>ROUND(I349*H349,2)</f>
        <v>41050</v>
      </c>
      <c r="K349" s="208" t="s">
        <v>151</v>
      </c>
      <c r="L349" s="40"/>
      <c r="M349" s="212" t="s">
        <v>17</v>
      </c>
      <c r="N349" s="213" t="s">
        <v>44</v>
      </c>
      <c r="O349" s="214">
        <v>8.0999999999999996</v>
      </c>
      <c r="P349" s="214">
        <f>O349*H349</f>
        <v>40.5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16" t="s">
        <v>175</v>
      </c>
      <c r="AT349" s="216" t="s">
        <v>147</v>
      </c>
      <c r="AU349" s="216" t="s">
        <v>82</v>
      </c>
      <c r="AY349" s="19" t="s">
        <v>145</v>
      </c>
      <c r="BE349" s="217">
        <f>IF(N349="základní",J349,0)</f>
        <v>41050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9" t="s">
        <v>80</v>
      </c>
      <c r="BK349" s="217">
        <f>ROUND(I349*H349,2)</f>
        <v>41050</v>
      </c>
      <c r="BL349" s="19" t="s">
        <v>175</v>
      </c>
      <c r="BM349" s="216" t="s">
        <v>420</v>
      </c>
    </row>
    <row r="350" s="2" customFormat="1">
      <c r="A350" s="34"/>
      <c r="B350" s="35"/>
      <c r="C350" s="36"/>
      <c r="D350" s="218" t="s">
        <v>154</v>
      </c>
      <c r="E350" s="36"/>
      <c r="F350" s="219" t="s">
        <v>419</v>
      </c>
      <c r="G350" s="36"/>
      <c r="H350" s="36"/>
      <c r="I350" s="36"/>
      <c r="J350" s="36"/>
      <c r="K350" s="36"/>
      <c r="L350" s="40"/>
      <c r="M350" s="220"/>
      <c r="N350" s="221"/>
      <c r="O350" s="79"/>
      <c r="P350" s="79"/>
      <c r="Q350" s="79"/>
      <c r="R350" s="79"/>
      <c r="S350" s="79"/>
      <c r="T350" s="80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9" t="s">
        <v>154</v>
      </c>
      <c r="AU350" s="19" t="s">
        <v>82</v>
      </c>
    </row>
    <row r="351" s="2" customFormat="1">
      <c r="A351" s="34"/>
      <c r="B351" s="35"/>
      <c r="C351" s="36"/>
      <c r="D351" s="222" t="s">
        <v>156</v>
      </c>
      <c r="E351" s="36"/>
      <c r="F351" s="223" t="s">
        <v>421</v>
      </c>
      <c r="G351" s="36"/>
      <c r="H351" s="36"/>
      <c r="I351" s="36"/>
      <c r="J351" s="36"/>
      <c r="K351" s="36"/>
      <c r="L351" s="40"/>
      <c r="M351" s="220"/>
      <c r="N351" s="221"/>
      <c r="O351" s="79"/>
      <c r="P351" s="79"/>
      <c r="Q351" s="79"/>
      <c r="R351" s="79"/>
      <c r="S351" s="79"/>
      <c r="T351" s="80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156</v>
      </c>
      <c r="AU351" s="19" t="s">
        <v>82</v>
      </c>
    </row>
    <row r="352" s="13" customFormat="1">
      <c r="A352" s="13"/>
      <c r="B352" s="224"/>
      <c r="C352" s="225"/>
      <c r="D352" s="218" t="s">
        <v>158</v>
      </c>
      <c r="E352" s="226" t="s">
        <v>17</v>
      </c>
      <c r="F352" s="227" t="s">
        <v>159</v>
      </c>
      <c r="G352" s="225"/>
      <c r="H352" s="226" t="s">
        <v>17</v>
      </c>
      <c r="I352" s="225"/>
      <c r="J352" s="225"/>
      <c r="K352" s="225"/>
      <c r="L352" s="228"/>
      <c r="M352" s="229"/>
      <c r="N352" s="230"/>
      <c r="O352" s="230"/>
      <c r="P352" s="230"/>
      <c r="Q352" s="230"/>
      <c r="R352" s="230"/>
      <c r="S352" s="230"/>
      <c r="T352" s="23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2" t="s">
        <v>158</v>
      </c>
      <c r="AU352" s="232" t="s">
        <v>82</v>
      </c>
      <c r="AV352" s="13" t="s">
        <v>80</v>
      </c>
      <c r="AW352" s="13" t="s">
        <v>35</v>
      </c>
      <c r="AX352" s="13" t="s">
        <v>73</v>
      </c>
      <c r="AY352" s="232" t="s">
        <v>145</v>
      </c>
    </row>
    <row r="353" s="14" customFormat="1">
      <c r="A353" s="14"/>
      <c r="B353" s="233"/>
      <c r="C353" s="234"/>
      <c r="D353" s="218" t="s">
        <v>158</v>
      </c>
      <c r="E353" s="235" t="s">
        <v>17</v>
      </c>
      <c r="F353" s="236" t="s">
        <v>189</v>
      </c>
      <c r="G353" s="234"/>
      <c r="H353" s="237">
        <v>5</v>
      </c>
      <c r="I353" s="234"/>
      <c r="J353" s="234"/>
      <c r="K353" s="234"/>
      <c r="L353" s="238"/>
      <c r="M353" s="239"/>
      <c r="N353" s="240"/>
      <c r="O353" s="240"/>
      <c r="P353" s="240"/>
      <c r="Q353" s="240"/>
      <c r="R353" s="240"/>
      <c r="S353" s="240"/>
      <c r="T353" s="24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2" t="s">
        <v>158</v>
      </c>
      <c r="AU353" s="242" t="s">
        <v>82</v>
      </c>
      <c r="AV353" s="14" t="s">
        <v>82</v>
      </c>
      <c r="AW353" s="14" t="s">
        <v>35</v>
      </c>
      <c r="AX353" s="14" t="s">
        <v>73</v>
      </c>
      <c r="AY353" s="242" t="s">
        <v>145</v>
      </c>
    </row>
    <row r="354" s="15" customFormat="1">
      <c r="A354" s="15"/>
      <c r="B354" s="252"/>
      <c r="C354" s="253"/>
      <c r="D354" s="218" t="s">
        <v>158</v>
      </c>
      <c r="E354" s="254" t="s">
        <v>17</v>
      </c>
      <c r="F354" s="255" t="s">
        <v>258</v>
      </c>
      <c r="G354" s="253"/>
      <c r="H354" s="256">
        <v>5</v>
      </c>
      <c r="I354" s="253"/>
      <c r="J354" s="253"/>
      <c r="K354" s="253"/>
      <c r="L354" s="257"/>
      <c r="M354" s="258"/>
      <c r="N354" s="259"/>
      <c r="O354" s="259"/>
      <c r="P354" s="259"/>
      <c r="Q354" s="259"/>
      <c r="R354" s="259"/>
      <c r="S354" s="259"/>
      <c r="T354" s="26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1" t="s">
        <v>158</v>
      </c>
      <c r="AU354" s="261" t="s">
        <v>82</v>
      </c>
      <c r="AV354" s="15" t="s">
        <v>152</v>
      </c>
      <c r="AW354" s="15" t="s">
        <v>35</v>
      </c>
      <c r="AX354" s="15" t="s">
        <v>80</v>
      </c>
      <c r="AY354" s="261" t="s">
        <v>145</v>
      </c>
    </row>
    <row r="355" s="2" customFormat="1" ht="24.15" customHeight="1">
      <c r="A355" s="34"/>
      <c r="B355" s="35"/>
      <c r="C355" s="206" t="s">
        <v>422</v>
      </c>
      <c r="D355" s="206" t="s">
        <v>147</v>
      </c>
      <c r="E355" s="207" t="s">
        <v>423</v>
      </c>
      <c r="F355" s="208" t="s">
        <v>424</v>
      </c>
      <c r="G355" s="209" t="s">
        <v>234</v>
      </c>
      <c r="H355" s="210">
        <v>5</v>
      </c>
      <c r="I355" s="211">
        <v>7280</v>
      </c>
      <c r="J355" s="211">
        <f>ROUND(I355*H355,2)</f>
        <v>36400</v>
      </c>
      <c r="K355" s="208" t="s">
        <v>151</v>
      </c>
      <c r="L355" s="40"/>
      <c r="M355" s="212" t="s">
        <v>17</v>
      </c>
      <c r="N355" s="213" t="s">
        <v>44</v>
      </c>
      <c r="O355" s="214">
        <v>7.9000000000000004</v>
      </c>
      <c r="P355" s="214">
        <f>O355*H355</f>
        <v>39.5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16" t="s">
        <v>175</v>
      </c>
      <c r="AT355" s="216" t="s">
        <v>147</v>
      </c>
      <c r="AU355" s="216" t="s">
        <v>82</v>
      </c>
      <c r="AY355" s="19" t="s">
        <v>145</v>
      </c>
      <c r="BE355" s="217">
        <f>IF(N355="základní",J355,0)</f>
        <v>36400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9" t="s">
        <v>80</v>
      </c>
      <c r="BK355" s="217">
        <f>ROUND(I355*H355,2)</f>
        <v>36400</v>
      </c>
      <c r="BL355" s="19" t="s">
        <v>175</v>
      </c>
      <c r="BM355" s="216" t="s">
        <v>425</v>
      </c>
    </row>
    <row r="356" s="2" customFormat="1">
      <c r="A356" s="34"/>
      <c r="B356" s="35"/>
      <c r="C356" s="36"/>
      <c r="D356" s="218" t="s">
        <v>154</v>
      </c>
      <c r="E356" s="36"/>
      <c r="F356" s="219" t="s">
        <v>426</v>
      </c>
      <c r="G356" s="36"/>
      <c r="H356" s="36"/>
      <c r="I356" s="36"/>
      <c r="J356" s="36"/>
      <c r="K356" s="36"/>
      <c r="L356" s="40"/>
      <c r="M356" s="220"/>
      <c r="N356" s="221"/>
      <c r="O356" s="79"/>
      <c r="P356" s="79"/>
      <c r="Q356" s="79"/>
      <c r="R356" s="79"/>
      <c r="S356" s="79"/>
      <c r="T356" s="80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9" t="s">
        <v>154</v>
      </c>
      <c r="AU356" s="19" t="s">
        <v>82</v>
      </c>
    </row>
    <row r="357" s="2" customFormat="1">
      <c r="A357" s="34"/>
      <c r="B357" s="35"/>
      <c r="C357" s="36"/>
      <c r="D357" s="222" t="s">
        <v>156</v>
      </c>
      <c r="E357" s="36"/>
      <c r="F357" s="223" t="s">
        <v>427</v>
      </c>
      <c r="G357" s="36"/>
      <c r="H357" s="36"/>
      <c r="I357" s="36"/>
      <c r="J357" s="36"/>
      <c r="K357" s="36"/>
      <c r="L357" s="40"/>
      <c r="M357" s="220"/>
      <c r="N357" s="221"/>
      <c r="O357" s="79"/>
      <c r="P357" s="79"/>
      <c r="Q357" s="79"/>
      <c r="R357" s="79"/>
      <c r="S357" s="79"/>
      <c r="T357" s="80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9" t="s">
        <v>156</v>
      </c>
      <c r="AU357" s="19" t="s">
        <v>82</v>
      </c>
    </row>
    <row r="358" s="13" customFormat="1">
      <c r="A358" s="13"/>
      <c r="B358" s="224"/>
      <c r="C358" s="225"/>
      <c r="D358" s="218" t="s">
        <v>158</v>
      </c>
      <c r="E358" s="226" t="s">
        <v>17</v>
      </c>
      <c r="F358" s="227" t="s">
        <v>159</v>
      </c>
      <c r="G358" s="225"/>
      <c r="H358" s="226" t="s">
        <v>17</v>
      </c>
      <c r="I358" s="225"/>
      <c r="J358" s="225"/>
      <c r="K358" s="225"/>
      <c r="L358" s="228"/>
      <c r="M358" s="229"/>
      <c r="N358" s="230"/>
      <c r="O358" s="230"/>
      <c r="P358" s="230"/>
      <c r="Q358" s="230"/>
      <c r="R358" s="230"/>
      <c r="S358" s="230"/>
      <c r="T358" s="23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2" t="s">
        <v>158</v>
      </c>
      <c r="AU358" s="232" t="s">
        <v>82</v>
      </c>
      <c r="AV358" s="13" t="s">
        <v>80</v>
      </c>
      <c r="AW358" s="13" t="s">
        <v>35</v>
      </c>
      <c r="AX358" s="13" t="s">
        <v>73</v>
      </c>
      <c r="AY358" s="232" t="s">
        <v>145</v>
      </c>
    </row>
    <row r="359" s="14" customFormat="1">
      <c r="A359" s="14"/>
      <c r="B359" s="233"/>
      <c r="C359" s="234"/>
      <c r="D359" s="218" t="s">
        <v>158</v>
      </c>
      <c r="E359" s="235" t="s">
        <v>17</v>
      </c>
      <c r="F359" s="236" t="s">
        <v>189</v>
      </c>
      <c r="G359" s="234"/>
      <c r="H359" s="237">
        <v>5</v>
      </c>
      <c r="I359" s="234"/>
      <c r="J359" s="234"/>
      <c r="K359" s="234"/>
      <c r="L359" s="238"/>
      <c r="M359" s="239"/>
      <c r="N359" s="240"/>
      <c r="O359" s="240"/>
      <c r="P359" s="240"/>
      <c r="Q359" s="240"/>
      <c r="R359" s="240"/>
      <c r="S359" s="240"/>
      <c r="T359" s="241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2" t="s">
        <v>158</v>
      </c>
      <c r="AU359" s="242" t="s">
        <v>82</v>
      </c>
      <c r="AV359" s="14" t="s">
        <v>82</v>
      </c>
      <c r="AW359" s="14" t="s">
        <v>35</v>
      </c>
      <c r="AX359" s="14" t="s">
        <v>73</v>
      </c>
      <c r="AY359" s="242" t="s">
        <v>145</v>
      </c>
    </row>
    <row r="360" s="15" customFormat="1">
      <c r="A360" s="15"/>
      <c r="B360" s="252"/>
      <c r="C360" s="253"/>
      <c r="D360" s="218" t="s">
        <v>158</v>
      </c>
      <c r="E360" s="254" t="s">
        <v>17</v>
      </c>
      <c r="F360" s="255" t="s">
        <v>258</v>
      </c>
      <c r="G360" s="253"/>
      <c r="H360" s="256">
        <v>5</v>
      </c>
      <c r="I360" s="253"/>
      <c r="J360" s="253"/>
      <c r="K360" s="253"/>
      <c r="L360" s="257"/>
      <c r="M360" s="258"/>
      <c r="N360" s="259"/>
      <c r="O360" s="259"/>
      <c r="P360" s="259"/>
      <c r="Q360" s="259"/>
      <c r="R360" s="259"/>
      <c r="S360" s="259"/>
      <c r="T360" s="260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1" t="s">
        <v>158</v>
      </c>
      <c r="AU360" s="261" t="s">
        <v>82</v>
      </c>
      <c r="AV360" s="15" t="s">
        <v>152</v>
      </c>
      <c r="AW360" s="15" t="s">
        <v>35</v>
      </c>
      <c r="AX360" s="15" t="s">
        <v>80</v>
      </c>
      <c r="AY360" s="261" t="s">
        <v>145</v>
      </c>
    </row>
    <row r="361" s="2" customFormat="1" ht="33" customHeight="1">
      <c r="A361" s="34"/>
      <c r="B361" s="35"/>
      <c r="C361" s="206" t="s">
        <v>428</v>
      </c>
      <c r="D361" s="206" t="s">
        <v>147</v>
      </c>
      <c r="E361" s="207" t="s">
        <v>429</v>
      </c>
      <c r="F361" s="208" t="s">
        <v>430</v>
      </c>
      <c r="G361" s="209" t="s">
        <v>174</v>
      </c>
      <c r="H361" s="210">
        <v>26.5</v>
      </c>
      <c r="I361" s="211">
        <v>51.100000000000001</v>
      </c>
      <c r="J361" s="211">
        <f>ROUND(I361*H361,2)</f>
        <v>1354.1500000000001</v>
      </c>
      <c r="K361" s="208" t="s">
        <v>151</v>
      </c>
      <c r="L361" s="40"/>
      <c r="M361" s="212" t="s">
        <v>17</v>
      </c>
      <c r="N361" s="213" t="s">
        <v>44</v>
      </c>
      <c r="O361" s="214">
        <v>0.114</v>
      </c>
      <c r="P361" s="214">
        <f>O361*H361</f>
        <v>3.0209999999999999</v>
      </c>
      <c r="Q361" s="214">
        <v>0</v>
      </c>
      <c r="R361" s="214">
        <f>Q361*H361</f>
        <v>0</v>
      </c>
      <c r="S361" s="214">
        <v>0</v>
      </c>
      <c r="T361" s="215">
        <f>S361*H361</f>
        <v>0</v>
      </c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16" t="s">
        <v>175</v>
      </c>
      <c r="AT361" s="216" t="s">
        <v>147</v>
      </c>
      <c r="AU361" s="216" t="s">
        <v>82</v>
      </c>
      <c r="AY361" s="19" t="s">
        <v>145</v>
      </c>
      <c r="BE361" s="217">
        <f>IF(N361="základní",J361,0)</f>
        <v>1354.1500000000001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9" t="s">
        <v>80</v>
      </c>
      <c r="BK361" s="217">
        <f>ROUND(I361*H361,2)</f>
        <v>1354.1500000000001</v>
      </c>
      <c r="BL361" s="19" t="s">
        <v>175</v>
      </c>
      <c r="BM361" s="216" t="s">
        <v>431</v>
      </c>
    </row>
    <row r="362" s="2" customFormat="1">
      <c r="A362" s="34"/>
      <c r="B362" s="35"/>
      <c r="C362" s="36"/>
      <c r="D362" s="218" t="s">
        <v>154</v>
      </c>
      <c r="E362" s="36"/>
      <c r="F362" s="219" t="s">
        <v>432</v>
      </c>
      <c r="G362" s="36"/>
      <c r="H362" s="36"/>
      <c r="I362" s="36"/>
      <c r="J362" s="36"/>
      <c r="K362" s="36"/>
      <c r="L362" s="40"/>
      <c r="M362" s="220"/>
      <c r="N362" s="221"/>
      <c r="O362" s="79"/>
      <c r="P362" s="79"/>
      <c r="Q362" s="79"/>
      <c r="R362" s="79"/>
      <c r="S362" s="79"/>
      <c r="T362" s="80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9" t="s">
        <v>154</v>
      </c>
      <c r="AU362" s="19" t="s">
        <v>82</v>
      </c>
    </row>
    <row r="363" s="2" customFormat="1">
      <c r="A363" s="34"/>
      <c r="B363" s="35"/>
      <c r="C363" s="36"/>
      <c r="D363" s="222" t="s">
        <v>156</v>
      </c>
      <c r="E363" s="36"/>
      <c r="F363" s="223" t="s">
        <v>433</v>
      </c>
      <c r="G363" s="36"/>
      <c r="H363" s="36"/>
      <c r="I363" s="36"/>
      <c r="J363" s="36"/>
      <c r="K363" s="36"/>
      <c r="L363" s="40"/>
      <c r="M363" s="220"/>
      <c r="N363" s="221"/>
      <c r="O363" s="79"/>
      <c r="P363" s="79"/>
      <c r="Q363" s="79"/>
      <c r="R363" s="79"/>
      <c r="S363" s="79"/>
      <c r="T363" s="80"/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T363" s="19" t="s">
        <v>156</v>
      </c>
      <c r="AU363" s="19" t="s">
        <v>82</v>
      </c>
    </row>
    <row r="364" s="13" customFormat="1">
      <c r="A364" s="13"/>
      <c r="B364" s="224"/>
      <c r="C364" s="225"/>
      <c r="D364" s="218" t="s">
        <v>158</v>
      </c>
      <c r="E364" s="226" t="s">
        <v>17</v>
      </c>
      <c r="F364" s="227" t="s">
        <v>159</v>
      </c>
      <c r="G364" s="225"/>
      <c r="H364" s="226" t="s">
        <v>17</v>
      </c>
      <c r="I364" s="225"/>
      <c r="J364" s="225"/>
      <c r="K364" s="225"/>
      <c r="L364" s="228"/>
      <c r="M364" s="229"/>
      <c r="N364" s="230"/>
      <c r="O364" s="230"/>
      <c r="P364" s="230"/>
      <c r="Q364" s="230"/>
      <c r="R364" s="230"/>
      <c r="S364" s="230"/>
      <c r="T364" s="23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2" t="s">
        <v>158</v>
      </c>
      <c r="AU364" s="232" t="s">
        <v>82</v>
      </c>
      <c r="AV364" s="13" t="s">
        <v>80</v>
      </c>
      <c r="AW364" s="13" t="s">
        <v>35</v>
      </c>
      <c r="AX364" s="13" t="s">
        <v>73</v>
      </c>
      <c r="AY364" s="232" t="s">
        <v>145</v>
      </c>
    </row>
    <row r="365" s="13" customFormat="1">
      <c r="A365" s="13"/>
      <c r="B365" s="224"/>
      <c r="C365" s="225"/>
      <c r="D365" s="218" t="s">
        <v>158</v>
      </c>
      <c r="E365" s="226" t="s">
        <v>17</v>
      </c>
      <c r="F365" s="227" t="s">
        <v>434</v>
      </c>
      <c r="G365" s="225"/>
      <c r="H365" s="226" t="s">
        <v>17</v>
      </c>
      <c r="I365" s="225"/>
      <c r="J365" s="225"/>
      <c r="K365" s="225"/>
      <c r="L365" s="228"/>
      <c r="M365" s="229"/>
      <c r="N365" s="230"/>
      <c r="O365" s="230"/>
      <c r="P365" s="230"/>
      <c r="Q365" s="230"/>
      <c r="R365" s="230"/>
      <c r="S365" s="230"/>
      <c r="T365" s="23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2" t="s">
        <v>158</v>
      </c>
      <c r="AU365" s="232" t="s">
        <v>82</v>
      </c>
      <c r="AV365" s="13" t="s">
        <v>80</v>
      </c>
      <c r="AW365" s="13" t="s">
        <v>35</v>
      </c>
      <c r="AX365" s="13" t="s">
        <v>73</v>
      </c>
      <c r="AY365" s="232" t="s">
        <v>145</v>
      </c>
    </row>
    <row r="366" s="14" customFormat="1">
      <c r="A366" s="14"/>
      <c r="B366" s="233"/>
      <c r="C366" s="234"/>
      <c r="D366" s="218" t="s">
        <v>158</v>
      </c>
      <c r="E366" s="235" t="s">
        <v>17</v>
      </c>
      <c r="F366" s="236" t="s">
        <v>435</v>
      </c>
      <c r="G366" s="234"/>
      <c r="H366" s="237">
        <v>26.5</v>
      </c>
      <c r="I366" s="234"/>
      <c r="J366" s="234"/>
      <c r="K366" s="234"/>
      <c r="L366" s="238"/>
      <c r="M366" s="239"/>
      <c r="N366" s="240"/>
      <c r="O366" s="240"/>
      <c r="P366" s="240"/>
      <c r="Q366" s="240"/>
      <c r="R366" s="240"/>
      <c r="S366" s="240"/>
      <c r="T366" s="24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2" t="s">
        <v>158</v>
      </c>
      <c r="AU366" s="242" t="s">
        <v>82</v>
      </c>
      <c r="AV366" s="14" t="s">
        <v>82</v>
      </c>
      <c r="AW366" s="14" t="s">
        <v>35</v>
      </c>
      <c r="AX366" s="14" t="s">
        <v>73</v>
      </c>
      <c r="AY366" s="242" t="s">
        <v>145</v>
      </c>
    </row>
    <row r="367" s="15" customFormat="1">
      <c r="A367" s="15"/>
      <c r="B367" s="252"/>
      <c r="C367" s="253"/>
      <c r="D367" s="218" t="s">
        <v>158</v>
      </c>
      <c r="E367" s="254" t="s">
        <v>17</v>
      </c>
      <c r="F367" s="255" t="s">
        <v>258</v>
      </c>
      <c r="G367" s="253"/>
      <c r="H367" s="256">
        <v>26.5</v>
      </c>
      <c r="I367" s="253"/>
      <c r="J367" s="253"/>
      <c r="K367" s="253"/>
      <c r="L367" s="257"/>
      <c r="M367" s="258"/>
      <c r="N367" s="259"/>
      <c r="O367" s="259"/>
      <c r="P367" s="259"/>
      <c r="Q367" s="259"/>
      <c r="R367" s="259"/>
      <c r="S367" s="259"/>
      <c r="T367" s="26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1" t="s">
        <v>158</v>
      </c>
      <c r="AU367" s="261" t="s">
        <v>82</v>
      </c>
      <c r="AV367" s="15" t="s">
        <v>152</v>
      </c>
      <c r="AW367" s="15" t="s">
        <v>35</v>
      </c>
      <c r="AX367" s="15" t="s">
        <v>80</v>
      </c>
      <c r="AY367" s="261" t="s">
        <v>145</v>
      </c>
    </row>
    <row r="368" s="2" customFormat="1" ht="21.75" customHeight="1">
      <c r="A368" s="34"/>
      <c r="B368" s="35"/>
      <c r="C368" s="243" t="s">
        <v>436</v>
      </c>
      <c r="D368" s="243" t="s">
        <v>167</v>
      </c>
      <c r="E368" s="244" t="s">
        <v>340</v>
      </c>
      <c r="F368" s="245" t="s">
        <v>341</v>
      </c>
      <c r="G368" s="246" t="s">
        <v>174</v>
      </c>
      <c r="H368" s="247">
        <v>26.5</v>
      </c>
      <c r="I368" s="248">
        <v>570.39999999999998</v>
      </c>
      <c r="J368" s="248">
        <f>ROUND(I368*H368,2)</f>
        <v>15115.6</v>
      </c>
      <c r="K368" s="245" t="s">
        <v>269</v>
      </c>
      <c r="L368" s="249"/>
      <c r="M368" s="250" t="s">
        <v>17</v>
      </c>
      <c r="N368" s="251" t="s">
        <v>44</v>
      </c>
      <c r="O368" s="214">
        <v>0</v>
      </c>
      <c r="P368" s="214">
        <f>O368*H368</f>
        <v>0</v>
      </c>
      <c r="Q368" s="214">
        <v>0.0043299999999999996</v>
      </c>
      <c r="R368" s="214">
        <f>Q368*H368</f>
        <v>0.11474499999999999</v>
      </c>
      <c r="S368" s="214">
        <v>0</v>
      </c>
      <c r="T368" s="215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16" t="s">
        <v>184</v>
      </c>
      <c r="AT368" s="216" t="s">
        <v>167</v>
      </c>
      <c r="AU368" s="216" t="s">
        <v>82</v>
      </c>
      <c r="AY368" s="19" t="s">
        <v>145</v>
      </c>
      <c r="BE368" s="217">
        <f>IF(N368="základní",J368,0)</f>
        <v>15115.6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9" t="s">
        <v>80</v>
      </c>
      <c r="BK368" s="217">
        <f>ROUND(I368*H368,2)</f>
        <v>15115.6</v>
      </c>
      <c r="BL368" s="19" t="s">
        <v>175</v>
      </c>
      <c r="BM368" s="216" t="s">
        <v>437</v>
      </c>
    </row>
    <row r="369" s="2" customFormat="1">
      <c r="A369" s="34"/>
      <c r="B369" s="35"/>
      <c r="C369" s="36"/>
      <c r="D369" s="218" t="s">
        <v>154</v>
      </c>
      <c r="E369" s="36"/>
      <c r="F369" s="219" t="s">
        <v>341</v>
      </c>
      <c r="G369" s="36"/>
      <c r="H369" s="36"/>
      <c r="I369" s="36"/>
      <c r="J369" s="36"/>
      <c r="K369" s="36"/>
      <c r="L369" s="40"/>
      <c r="M369" s="220"/>
      <c r="N369" s="221"/>
      <c r="O369" s="79"/>
      <c r="P369" s="79"/>
      <c r="Q369" s="79"/>
      <c r="R369" s="79"/>
      <c r="S369" s="79"/>
      <c r="T369" s="80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9" t="s">
        <v>154</v>
      </c>
      <c r="AU369" s="19" t="s">
        <v>82</v>
      </c>
    </row>
    <row r="370" s="13" customFormat="1">
      <c r="A370" s="13"/>
      <c r="B370" s="224"/>
      <c r="C370" s="225"/>
      <c r="D370" s="218" t="s">
        <v>158</v>
      </c>
      <c r="E370" s="226" t="s">
        <v>17</v>
      </c>
      <c r="F370" s="227" t="s">
        <v>159</v>
      </c>
      <c r="G370" s="225"/>
      <c r="H370" s="226" t="s">
        <v>17</v>
      </c>
      <c r="I370" s="225"/>
      <c r="J370" s="225"/>
      <c r="K370" s="225"/>
      <c r="L370" s="228"/>
      <c r="M370" s="229"/>
      <c r="N370" s="230"/>
      <c r="O370" s="230"/>
      <c r="P370" s="230"/>
      <c r="Q370" s="230"/>
      <c r="R370" s="230"/>
      <c r="S370" s="230"/>
      <c r="T370" s="231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2" t="s">
        <v>158</v>
      </c>
      <c r="AU370" s="232" t="s">
        <v>82</v>
      </c>
      <c r="AV370" s="13" t="s">
        <v>80</v>
      </c>
      <c r="AW370" s="13" t="s">
        <v>35</v>
      </c>
      <c r="AX370" s="13" t="s">
        <v>73</v>
      </c>
      <c r="AY370" s="232" t="s">
        <v>145</v>
      </c>
    </row>
    <row r="371" s="13" customFormat="1">
      <c r="A371" s="13"/>
      <c r="B371" s="224"/>
      <c r="C371" s="225"/>
      <c r="D371" s="218" t="s">
        <v>158</v>
      </c>
      <c r="E371" s="226" t="s">
        <v>17</v>
      </c>
      <c r="F371" s="227" t="s">
        <v>434</v>
      </c>
      <c r="G371" s="225"/>
      <c r="H371" s="226" t="s">
        <v>17</v>
      </c>
      <c r="I371" s="225"/>
      <c r="J371" s="225"/>
      <c r="K371" s="225"/>
      <c r="L371" s="228"/>
      <c r="M371" s="229"/>
      <c r="N371" s="230"/>
      <c r="O371" s="230"/>
      <c r="P371" s="230"/>
      <c r="Q371" s="230"/>
      <c r="R371" s="230"/>
      <c r="S371" s="230"/>
      <c r="T371" s="23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2" t="s">
        <v>158</v>
      </c>
      <c r="AU371" s="232" t="s">
        <v>82</v>
      </c>
      <c r="AV371" s="13" t="s">
        <v>80</v>
      </c>
      <c r="AW371" s="13" t="s">
        <v>35</v>
      </c>
      <c r="AX371" s="13" t="s">
        <v>73</v>
      </c>
      <c r="AY371" s="232" t="s">
        <v>145</v>
      </c>
    </row>
    <row r="372" s="14" customFormat="1">
      <c r="A372" s="14"/>
      <c r="B372" s="233"/>
      <c r="C372" s="234"/>
      <c r="D372" s="218" t="s">
        <v>158</v>
      </c>
      <c r="E372" s="235" t="s">
        <v>17</v>
      </c>
      <c r="F372" s="236" t="s">
        <v>435</v>
      </c>
      <c r="G372" s="234"/>
      <c r="H372" s="237">
        <v>26.5</v>
      </c>
      <c r="I372" s="234"/>
      <c r="J372" s="234"/>
      <c r="K372" s="234"/>
      <c r="L372" s="238"/>
      <c r="M372" s="239"/>
      <c r="N372" s="240"/>
      <c r="O372" s="240"/>
      <c r="P372" s="240"/>
      <c r="Q372" s="240"/>
      <c r="R372" s="240"/>
      <c r="S372" s="240"/>
      <c r="T372" s="24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2" t="s">
        <v>158</v>
      </c>
      <c r="AU372" s="242" t="s">
        <v>82</v>
      </c>
      <c r="AV372" s="14" t="s">
        <v>82</v>
      </c>
      <c r="AW372" s="14" t="s">
        <v>35</v>
      </c>
      <c r="AX372" s="14" t="s">
        <v>80</v>
      </c>
      <c r="AY372" s="242" t="s">
        <v>145</v>
      </c>
    </row>
    <row r="373" s="2" customFormat="1" ht="33" customHeight="1">
      <c r="A373" s="34"/>
      <c r="B373" s="35"/>
      <c r="C373" s="206" t="s">
        <v>438</v>
      </c>
      <c r="D373" s="206" t="s">
        <v>147</v>
      </c>
      <c r="E373" s="207" t="s">
        <v>439</v>
      </c>
      <c r="F373" s="208" t="s">
        <v>440</v>
      </c>
      <c r="G373" s="209" t="s">
        <v>174</v>
      </c>
      <c r="H373" s="210">
        <v>566.25</v>
      </c>
      <c r="I373" s="211">
        <v>42.100000000000001</v>
      </c>
      <c r="J373" s="211">
        <f>ROUND(I373*H373,2)</f>
        <v>23839.130000000001</v>
      </c>
      <c r="K373" s="208" t="s">
        <v>151</v>
      </c>
      <c r="L373" s="40"/>
      <c r="M373" s="212" t="s">
        <v>17</v>
      </c>
      <c r="N373" s="213" t="s">
        <v>44</v>
      </c>
      <c r="O373" s="214">
        <v>0.094</v>
      </c>
      <c r="P373" s="214">
        <f>O373*H373</f>
        <v>53.227499999999999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16" t="s">
        <v>175</v>
      </c>
      <c r="AT373" s="216" t="s">
        <v>147</v>
      </c>
      <c r="AU373" s="216" t="s">
        <v>82</v>
      </c>
      <c r="AY373" s="19" t="s">
        <v>145</v>
      </c>
      <c r="BE373" s="217">
        <f>IF(N373="základní",J373,0)</f>
        <v>23839.130000000001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9" t="s">
        <v>80</v>
      </c>
      <c r="BK373" s="217">
        <f>ROUND(I373*H373,2)</f>
        <v>23839.130000000001</v>
      </c>
      <c r="BL373" s="19" t="s">
        <v>175</v>
      </c>
      <c r="BM373" s="216" t="s">
        <v>441</v>
      </c>
    </row>
    <row r="374" s="2" customFormat="1">
      <c r="A374" s="34"/>
      <c r="B374" s="35"/>
      <c r="C374" s="36"/>
      <c r="D374" s="218" t="s">
        <v>154</v>
      </c>
      <c r="E374" s="36"/>
      <c r="F374" s="219" t="s">
        <v>442</v>
      </c>
      <c r="G374" s="36"/>
      <c r="H374" s="36"/>
      <c r="I374" s="36"/>
      <c r="J374" s="36"/>
      <c r="K374" s="36"/>
      <c r="L374" s="40"/>
      <c r="M374" s="220"/>
      <c r="N374" s="221"/>
      <c r="O374" s="79"/>
      <c r="P374" s="79"/>
      <c r="Q374" s="79"/>
      <c r="R374" s="79"/>
      <c r="S374" s="79"/>
      <c r="T374" s="80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9" t="s">
        <v>154</v>
      </c>
      <c r="AU374" s="19" t="s">
        <v>82</v>
      </c>
    </row>
    <row r="375" s="2" customFormat="1">
      <c r="A375" s="34"/>
      <c r="B375" s="35"/>
      <c r="C375" s="36"/>
      <c r="D375" s="222" t="s">
        <v>156</v>
      </c>
      <c r="E375" s="36"/>
      <c r="F375" s="223" t="s">
        <v>443</v>
      </c>
      <c r="G375" s="36"/>
      <c r="H375" s="36"/>
      <c r="I375" s="36"/>
      <c r="J375" s="36"/>
      <c r="K375" s="36"/>
      <c r="L375" s="40"/>
      <c r="M375" s="220"/>
      <c r="N375" s="221"/>
      <c r="O375" s="79"/>
      <c r="P375" s="79"/>
      <c r="Q375" s="79"/>
      <c r="R375" s="79"/>
      <c r="S375" s="79"/>
      <c r="T375" s="80"/>
      <c r="U375" s="34"/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T375" s="19" t="s">
        <v>156</v>
      </c>
      <c r="AU375" s="19" t="s">
        <v>82</v>
      </c>
    </row>
    <row r="376" s="13" customFormat="1">
      <c r="A376" s="13"/>
      <c r="B376" s="224"/>
      <c r="C376" s="225"/>
      <c r="D376" s="218" t="s">
        <v>158</v>
      </c>
      <c r="E376" s="226" t="s">
        <v>17</v>
      </c>
      <c r="F376" s="227" t="s">
        <v>159</v>
      </c>
      <c r="G376" s="225"/>
      <c r="H376" s="226" t="s">
        <v>17</v>
      </c>
      <c r="I376" s="225"/>
      <c r="J376" s="225"/>
      <c r="K376" s="225"/>
      <c r="L376" s="228"/>
      <c r="M376" s="229"/>
      <c r="N376" s="230"/>
      <c r="O376" s="230"/>
      <c r="P376" s="230"/>
      <c r="Q376" s="230"/>
      <c r="R376" s="230"/>
      <c r="S376" s="230"/>
      <c r="T376" s="23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2" t="s">
        <v>158</v>
      </c>
      <c r="AU376" s="232" t="s">
        <v>82</v>
      </c>
      <c r="AV376" s="13" t="s">
        <v>80</v>
      </c>
      <c r="AW376" s="13" t="s">
        <v>35</v>
      </c>
      <c r="AX376" s="13" t="s">
        <v>73</v>
      </c>
      <c r="AY376" s="232" t="s">
        <v>145</v>
      </c>
    </row>
    <row r="377" s="13" customFormat="1">
      <c r="A377" s="13"/>
      <c r="B377" s="224"/>
      <c r="C377" s="225"/>
      <c r="D377" s="218" t="s">
        <v>158</v>
      </c>
      <c r="E377" s="226" t="s">
        <v>17</v>
      </c>
      <c r="F377" s="227" t="s">
        <v>392</v>
      </c>
      <c r="G377" s="225"/>
      <c r="H377" s="226" t="s">
        <v>17</v>
      </c>
      <c r="I377" s="225"/>
      <c r="J377" s="225"/>
      <c r="K377" s="225"/>
      <c r="L377" s="228"/>
      <c r="M377" s="229"/>
      <c r="N377" s="230"/>
      <c r="O377" s="230"/>
      <c r="P377" s="230"/>
      <c r="Q377" s="230"/>
      <c r="R377" s="230"/>
      <c r="S377" s="230"/>
      <c r="T377" s="23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2" t="s">
        <v>158</v>
      </c>
      <c r="AU377" s="232" t="s">
        <v>82</v>
      </c>
      <c r="AV377" s="13" t="s">
        <v>80</v>
      </c>
      <c r="AW377" s="13" t="s">
        <v>35</v>
      </c>
      <c r="AX377" s="13" t="s">
        <v>73</v>
      </c>
      <c r="AY377" s="232" t="s">
        <v>145</v>
      </c>
    </row>
    <row r="378" s="14" customFormat="1">
      <c r="A378" s="14"/>
      <c r="B378" s="233"/>
      <c r="C378" s="234"/>
      <c r="D378" s="218" t="s">
        <v>158</v>
      </c>
      <c r="E378" s="235" t="s">
        <v>17</v>
      </c>
      <c r="F378" s="236" t="s">
        <v>387</v>
      </c>
      <c r="G378" s="234"/>
      <c r="H378" s="237">
        <v>566.25</v>
      </c>
      <c r="I378" s="234"/>
      <c r="J378" s="234"/>
      <c r="K378" s="234"/>
      <c r="L378" s="238"/>
      <c r="M378" s="239"/>
      <c r="N378" s="240"/>
      <c r="O378" s="240"/>
      <c r="P378" s="240"/>
      <c r="Q378" s="240"/>
      <c r="R378" s="240"/>
      <c r="S378" s="240"/>
      <c r="T378" s="24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2" t="s">
        <v>158</v>
      </c>
      <c r="AU378" s="242" t="s">
        <v>82</v>
      </c>
      <c r="AV378" s="14" t="s">
        <v>82</v>
      </c>
      <c r="AW378" s="14" t="s">
        <v>35</v>
      </c>
      <c r="AX378" s="14" t="s">
        <v>80</v>
      </c>
      <c r="AY378" s="242" t="s">
        <v>145</v>
      </c>
    </row>
    <row r="379" s="2" customFormat="1" ht="24.15" customHeight="1">
      <c r="A379" s="34"/>
      <c r="B379" s="35"/>
      <c r="C379" s="243" t="s">
        <v>444</v>
      </c>
      <c r="D379" s="243" t="s">
        <v>167</v>
      </c>
      <c r="E379" s="244" t="s">
        <v>445</v>
      </c>
      <c r="F379" s="245" t="s">
        <v>446</v>
      </c>
      <c r="G379" s="246" t="s">
        <v>174</v>
      </c>
      <c r="H379" s="247">
        <v>566.25</v>
      </c>
      <c r="I379" s="248">
        <v>229</v>
      </c>
      <c r="J379" s="248">
        <f>ROUND(I379*H379,2)</f>
        <v>129671.25</v>
      </c>
      <c r="K379" s="245" t="s">
        <v>151</v>
      </c>
      <c r="L379" s="249"/>
      <c r="M379" s="250" t="s">
        <v>17</v>
      </c>
      <c r="N379" s="251" t="s">
        <v>44</v>
      </c>
      <c r="O379" s="214">
        <v>0</v>
      </c>
      <c r="P379" s="214">
        <f>O379*H379</f>
        <v>0</v>
      </c>
      <c r="Q379" s="214">
        <v>0.00092000000000000003</v>
      </c>
      <c r="R379" s="214">
        <f>Q379*H379</f>
        <v>0.52095000000000002</v>
      </c>
      <c r="S379" s="214">
        <v>0</v>
      </c>
      <c r="T379" s="215">
        <f>S379*H379</f>
        <v>0</v>
      </c>
      <c r="U379" s="34"/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6" t="s">
        <v>184</v>
      </c>
      <c r="AT379" s="216" t="s">
        <v>167</v>
      </c>
      <c r="AU379" s="216" t="s">
        <v>82</v>
      </c>
      <c r="AY379" s="19" t="s">
        <v>145</v>
      </c>
      <c r="BE379" s="217">
        <f>IF(N379="základní",J379,0)</f>
        <v>129671.25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19" t="s">
        <v>80</v>
      </c>
      <c r="BK379" s="217">
        <f>ROUND(I379*H379,2)</f>
        <v>129671.25</v>
      </c>
      <c r="BL379" s="19" t="s">
        <v>175</v>
      </c>
      <c r="BM379" s="216" t="s">
        <v>447</v>
      </c>
    </row>
    <row r="380" s="2" customFormat="1">
      <c r="A380" s="34"/>
      <c r="B380" s="35"/>
      <c r="C380" s="36"/>
      <c r="D380" s="218" t="s">
        <v>154</v>
      </c>
      <c r="E380" s="36"/>
      <c r="F380" s="219" t="s">
        <v>446</v>
      </c>
      <c r="G380" s="36"/>
      <c r="H380" s="36"/>
      <c r="I380" s="36"/>
      <c r="J380" s="36"/>
      <c r="K380" s="36"/>
      <c r="L380" s="40"/>
      <c r="M380" s="220"/>
      <c r="N380" s="221"/>
      <c r="O380" s="79"/>
      <c r="P380" s="79"/>
      <c r="Q380" s="79"/>
      <c r="R380" s="79"/>
      <c r="S380" s="79"/>
      <c r="T380" s="80"/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9" t="s">
        <v>154</v>
      </c>
      <c r="AU380" s="19" t="s">
        <v>82</v>
      </c>
    </row>
    <row r="381" s="13" customFormat="1">
      <c r="A381" s="13"/>
      <c r="B381" s="224"/>
      <c r="C381" s="225"/>
      <c r="D381" s="218" t="s">
        <v>158</v>
      </c>
      <c r="E381" s="226" t="s">
        <v>17</v>
      </c>
      <c r="F381" s="227" t="s">
        <v>159</v>
      </c>
      <c r="G381" s="225"/>
      <c r="H381" s="226" t="s">
        <v>17</v>
      </c>
      <c r="I381" s="225"/>
      <c r="J381" s="225"/>
      <c r="K381" s="225"/>
      <c r="L381" s="228"/>
      <c r="M381" s="229"/>
      <c r="N381" s="230"/>
      <c r="O381" s="230"/>
      <c r="P381" s="230"/>
      <c r="Q381" s="230"/>
      <c r="R381" s="230"/>
      <c r="S381" s="230"/>
      <c r="T381" s="23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2" t="s">
        <v>158</v>
      </c>
      <c r="AU381" s="232" t="s">
        <v>82</v>
      </c>
      <c r="AV381" s="13" t="s">
        <v>80</v>
      </c>
      <c r="AW381" s="13" t="s">
        <v>35</v>
      </c>
      <c r="AX381" s="13" t="s">
        <v>73</v>
      </c>
      <c r="AY381" s="232" t="s">
        <v>145</v>
      </c>
    </row>
    <row r="382" s="13" customFormat="1">
      <c r="A382" s="13"/>
      <c r="B382" s="224"/>
      <c r="C382" s="225"/>
      <c r="D382" s="218" t="s">
        <v>158</v>
      </c>
      <c r="E382" s="226" t="s">
        <v>17</v>
      </c>
      <c r="F382" s="227" t="s">
        <v>392</v>
      </c>
      <c r="G382" s="225"/>
      <c r="H382" s="226" t="s">
        <v>17</v>
      </c>
      <c r="I382" s="225"/>
      <c r="J382" s="225"/>
      <c r="K382" s="225"/>
      <c r="L382" s="228"/>
      <c r="M382" s="229"/>
      <c r="N382" s="230"/>
      <c r="O382" s="230"/>
      <c r="P382" s="230"/>
      <c r="Q382" s="230"/>
      <c r="R382" s="230"/>
      <c r="S382" s="230"/>
      <c r="T382" s="23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2" t="s">
        <v>158</v>
      </c>
      <c r="AU382" s="232" t="s">
        <v>82</v>
      </c>
      <c r="AV382" s="13" t="s">
        <v>80</v>
      </c>
      <c r="AW382" s="13" t="s">
        <v>35</v>
      </c>
      <c r="AX382" s="13" t="s">
        <v>73</v>
      </c>
      <c r="AY382" s="232" t="s">
        <v>145</v>
      </c>
    </row>
    <row r="383" s="13" customFormat="1">
      <c r="A383" s="13"/>
      <c r="B383" s="224"/>
      <c r="C383" s="225"/>
      <c r="D383" s="218" t="s">
        <v>158</v>
      </c>
      <c r="E383" s="226" t="s">
        <v>17</v>
      </c>
      <c r="F383" s="227" t="s">
        <v>201</v>
      </c>
      <c r="G383" s="225"/>
      <c r="H383" s="226" t="s">
        <v>17</v>
      </c>
      <c r="I383" s="225"/>
      <c r="J383" s="225"/>
      <c r="K383" s="225"/>
      <c r="L383" s="228"/>
      <c r="M383" s="229"/>
      <c r="N383" s="230"/>
      <c r="O383" s="230"/>
      <c r="P383" s="230"/>
      <c r="Q383" s="230"/>
      <c r="R383" s="230"/>
      <c r="S383" s="230"/>
      <c r="T383" s="231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2" t="s">
        <v>158</v>
      </c>
      <c r="AU383" s="232" t="s">
        <v>82</v>
      </c>
      <c r="AV383" s="13" t="s">
        <v>80</v>
      </c>
      <c r="AW383" s="13" t="s">
        <v>35</v>
      </c>
      <c r="AX383" s="13" t="s">
        <v>73</v>
      </c>
      <c r="AY383" s="232" t="s">
        <v>145</v>
      </c>
    </row>
    <row r="384" s="14" customFormat="1">
      <c r="A384" s="14"/>
      <c r="B384" s="233"/>
      <c r="C384" s="234"/>
      <c r="D384" s="218" t="s">
        <v>158</v>
      </c>
      <c r="E384" s="235" t="s">
        <v>17</v>
      </c>
      <c r="F384" s="236" t="s">
        <v>387</v>
      </c>
      <c r="G384" s="234"/>
      <c r="H384" s="237">
        <v>566.25</v>
      </c>
      <c r="I384" s="234"/>
      <c r="J384" s="234"/>
      <c r="K384" s="234"/>
      <c r="L384" s="238"/>
      <c r="M384" s="239"/>
      <c r="N384" s="240"/>
      <c r="O384" s="240"/>
      <c r="P384" s="240"/>
      <c r="Q384" s="240"/>
      <c r="R384" s="240"/>
      <c r="S384" s="240"/>
      <c r="T384" s="24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2" t="s">
        <v>158</v>
      </c>
      <c r="AU384" s="242" t="s">
        <v>82</v>
      </c>
      <c r="AV384" s="14" t="s">
        <v>82</v>
      </c>
      <c r="AW384" s="14" t="s">
        <v>35</v>
      </c>
      <c r="AX384" s="14" t="s">
        <v>80</v>
      </c>
      <c r="AY384" s="242" t="s">
        <v>145</v>
      </c>
    </row>
    <row r="385" s="12" customFormat="1" ht="25.92" customHeight="1">
      <c r="A385" s="12"/>
      <c r="B385" s="191"/>
      <c r="C385" s="192"/>
      <c r="D385" s="193" t="s">
        <v>72</v>
      </c>
      <c r="E385" s="194" t="s">
        <v>448</v>
      </c>
      <c r="F385" s="194" t="s">
        <v>449</v>
      </c>
      <c r="G385" s="192"/>
      <c r="H385" s="192"/>
      <c r="I385" s="192"/>
      <c r="J385" s="195">
        <f>BK385</f>
        <v>89818.179999999993</v>
      </c>
      <c r="K385" s="192"/>
      <c r="L385" s="196"/>
      <c r="M385" s="197"/>
      <c r="N385" s="198"/>
      <c r="O385" s="198"/>
      <c r="P385" s="199">
        <f>P386+SUM(P387:P394)+P401+P428</f>
        <v>0</v>
      </c>
      <c r="Q385" s="198"/>
      <c r="R385" s="199">
        <f>R386+SUM(R387:R394)+R401+R428</f>
        <v>0</v>
      </c>
      <c r="S385" s="198"/>
      <c r="T385" s="200">
        <f>T386+SUM(T387:T394)+T401+T428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1" t="s">
        <v>189</v>
      </c>
      <c r="AT385" s="202" t="s">
        <v>72</v>
      </c>
      <c r="AU385" s="202" t="s">
        <v>73</v>
      </c>
      <c r="AY385" s="201" t="s">
        <v>145</v>
      </c>
      <c r="BK385" s="203">
        <f>BK386+SUM(BK387:BK394)+BK401+BK428</f>
        <v>89818.179999999993</v>
      </c>
    </row>
    <row r="386" s="2" customFormat="1" ht="16.5" customHeight="1">
      <c r="A386" s="34"/>
      <c r="B386" s="35"/>
      <c r="C386" s="206" t="s">
        <v>450</v>
      </c>
      <c r="D386" s="206" t="s">
        <v>147</v>
      </c>
      <c r="E386" s="207" t="s">
        <v>451</v>
      </c>
      <c r="F386" s="208" t="s">
        <v>452</v>
      </c>
      <c r="G386" s="209" t="s">
        <v>262</v>
      </c>
      <c r="H386" s="210">
        <v>1</v>
      </c>
      <c r="I386" s="211">
        <v>11375</v>
      </c>
      <c r="J386" s="211">
        <f>ROUND(I386*H386,2)</f>
        <v>11375</v>
      </c>
      <c r="K386" s="208" t="s">
        <v>269</v>
      </c>
      <c r="L386" s="40"/>
      <c r="M386" s="212" t="s">
        <v>17</v>
      </c>
      <c r="N386" s="213" t="s">
        <v>44</v>
      </c>
      <c r="O386" s="214">
        <v>0</v>
      </c>
      <c r="P386" s="214">
        <f>O386*H386</f>
        <v>0</v>
      </c>
      <c r="Q386" s="214">
        <v>0</v>
      </c>
      <c r="R386" s="214">
        <f>Q386*H386</f>
        <v>0</v>
      </c>
      <c r="S386" s="214">
        <v>0</v>
      </c>
      <c r="T386" s="215">
        <f>S386*H386</f>
        <v>0</v>
      </c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R386" s="216" t="s">
        <v>453</v>
      </c>
      <c r="AT386" s="216" t="s">
        <v>147</v>
      </c>
      <c r="AU386" s="216" t="s">
        <v>80</v>
      </c>
      <c r="AY386" s="19" t="s">
        <v>145</v>
      </c>
      <c r="BE386" s="217">
        <f>IF(N386="základní",J386,0)</f>
        <v>11375</v>
      </c>
      <c r="BF386" s="217">
        <f>IF(N386="snížená",J386,0)</f>
        <v>0</v>
      </c>
      <c r="BG386" s="217">
        <f>IF(N386="zákl. přenesená",J386,0)</f>
        <v>0</v>
      </c>
      <c r="BH386" s="217">
        <f>IF(N386="sníž. přenesená",J386,0)</f>
        <v>0</v>
      </c>
      <c r="BI386" s="217">
        <f>IF(N386="nulová",J386,0)</f>
        <v>0</v>
      </c>
      <c r="BJ386" s="19" t="s">
        <v>80</v>
      </c>
      <c r="BK386" s="217">
        <f>ROUND(I386*H386,2)</f>
        <v>11375</v>
      </c>
      <c r="BL386" s="19" t="s">
        <v>453</v>
      </c>
      <c r="BM386" s="216" t="s">
        <v>454</v>
      </c>
    </row>
    <row r="387" s="2" customFormat="1">
      <c r="A387" s="34"/>
      <c r="B387" s="35"/>
      <c r="C387" s="36"/>
      <c r="D387" s="218" t="s">
        <v>154</v>
      </c>
      <c r="E387" s="36"/>
      <c r="F387" s="219" t="s">
        <v>452</v>
      </c>
      <c r="G387" s="36"/>
      <c r="H387" s="36"/>
      <c r="I387" s="36"/>
      <c r="J387" s="36"/>
      <c r="K387" s="36"/>
      <c r="L387" s="40"/>
      <c r="M387" s="220"/>
      <c r="N387" s="221"/>
      <c r="O387" s="79"/>
      <c r="P387" s="79"/>
      <c r="Q387" s="79"/>
      <c r="R387" s="79"/>
      <c r="S387" s="79"/>
      <c r="T387" s="80"/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T387" s="19" t="s">
        <v>154</v>
      </c>
      <c r="AU387" s="19" t="s">
        <v>80</v>
      </c>
    </row>
    <row r="388" s="13" customFormat="1">
      <c r="A388" s="13"/>
      <c r="B388" s="224"/>
      <c r="C388" s="225"/>
      <c r="D388" s="218" t="s">
        <v>158</v>
      </c>
      <c r="E388" s="226" t="s">
        <v>17</v>
      </c>
      <c r="F388" s="227" t="s">
        <v>455</v>
      </c>
      <c r="G388" s="225"/>
      <c r="H388" s="226" t="s">
        <v>17</v>
      </c>
      <c r="I388" s="225"/>
      <c r="J388" s="225"/>
      <c r="K388" s="225"/>
      <c r="L388" s="228"/>
      <c r="M388" s="229"/>
      <c r="N388" s="230"/>
      <c r="O388" s="230"/>
      <c r="P388" s="230"/>
      <c r="Q388" s="230"/>
      <c r="R388" s="230"/>
      <c r="S388" s="230"/>
      <c r="T388" s="23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2" t="s">
        <v>158</v>
      </c>
      <c r="AU388" s="232" t="s">
        <v>80</v>
      </c>
      <c r="AV388" s="13" t="s">
        <v>80</v>
      </c>
      <c r="AW388" s="13" t="s">
        <v>35</v>
      </c>
      <c r="AX388" s="13" t="s">
        <v>73</v>
      </c>
      <c r="AY388" s="232" t="s">
        <v>145</v>
      </c>
    </row>
    <row r="389" s="14" customFormat="1">
      <c r="A389" s="14"/>
      <c r="B389" s="233"/>
      <c r="C389" s="234"/>
      <c r="D389" s="218" t="s">
        <v>158</v>
      </c>
      <c r="E389" s="235" t="s">
        <v>17</v>
      </c>
      <c r="F389" s="236" t="s">
        <v>80</v>
      </c>
      <c r="G389" s="234"/>
      <c r="H389" s="237">
        <v>1</v>
      </c>
      <c r="I389" s="234"/>
      <c r="J389" s="234"/>
      <c r="K389" s="234"/>
      <c r="L389" s="238"/>
      <c r="M389" s="239"/>
      <c r="N389" s="240"/>
      <c r="O389" s="240"/>
      <c r="P389" s="240"/>
      <c r="Q389" s="240"/>
      <c r="R389" s="240"/>
      <c r="S389" s="240"/>
      <c r="T389" s="24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2" t="s">
        <v>158</v>
      </c>
      <c r="AU389" s="242" t="s">
        <v>80</v>
      </c>
      <c r="AV389" s="14" t="s">
        <v>82</v>
      </c>
      <c r="AW389" s="14" t="s">
        <v>35</v>
      </c>
      <c r="AX389" s="14" t="s">
        <v>73</v>
      </c>
      <c r="AY389" s="242" t="s">
        <v>145</v>
      </c>
    </row>
    <row r="390" s="15" customFormat="1">
      <c r="A390" s="15"/>
      <c r="B390" s="252"/>
      <c r="C390" s="253"/>
      <c r="D390" s="218" t="s">
        <v>158</v>
      </c>
      <c r="E390" s="254" t="s">
        <v>17</v>
      </c>
      <c r="F390" s="255" t="s">
        <v>258</v>
      </c>
      <c r="G390" s="253"/>
      <c r="H390" s="256">
        <v>1</v>
      </c>
      <c r="I390" s="253"/>
      <c r="J390" s="253"/>
      <c r="K390" s="253"/>
      <c r="L390" s="257"/>
      <c r="M390" s="258"/>
      <c r="N390" s="259"/>
      <c r="O390" s="259"/>
      <c r="P390" s="259"/>
      <c r="Q390" s="259"/>
      <c r="R390" s="259"/>
      <c r="S390" s="259"/>
      <c r="T390" s="260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1" t="s">
        <v>158</v>
      </c>
      <c r="AU390" s="261" t="s">
        <v>80</v>
      </c>
      <c r="AV390" s="15" t="s">
        <v>152</v>
      </c>
      <c r="AW390" s="15" t="s">
        <v>35</v>
      </c>
      <c r="AX390" s="15" t="s">
        <v>80</v>
      </c>
      <c r="AY390" s="261" t="s">
        <v>145</v>
      </c>
    </row>
    <row r="391" s="2" customFormat="1" ht="16.5" customHeight="1">
      <c r="A391" s="34"/>
      <c r="B391" s="35"/>
      <c r="C391" s="206" t="s">
        <v>456</v>
      </c>
      <c r="D391" s="206" t="s">
        <v>147</v>
      </c>
      <c r="E391" s="207" t="s">
        <v>457</v>
      </c>
      <c r="F391" s="208" t="s">
        <v>458</v>
      </c>
      <c r="G391" s="209" t="s">
        <v>262</v>
      </c>
      <c r="H391" s="210">
        <v>1</v>
      </c>
      <c r="I391" s="211">
        <v>6825</v>
      </c>
      <c r="J391" s="211">
        <f>ROUND(I391*H391,2)</f>
        <v>6825</v>
      </c>
      <c r="K391" s="208" t="s">
        <v>151</v>
      </c>
      <c r="L391" s="40"/>
      <c r="M391" s="212" t="s">
        <v>17</v>
      </c>
      <c r="N391" s="213" t="s">
        <v>44</v>
      </c>
      <c r="O391" s="214">
        <v>0</v>
      </c>
      <c r="P391" s="214">
        <f>O391*H391</f>
        <v>0</v>
      </c>
      <c r="Q391" s="214">
        <v>0</v>
      </c>
      <c r="R391" s="214">
        <f>Q391*H391</f>
        <v>0</v>
      </c>
      <c r="S391" s="214">
        <v>0</v>
      </c>
      <c r="T391" s="215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16" t="s">
        <v>453</v>
      </c>
      <c r="AT391" s="216" t="s">
        <v>147</v>
      </c>
      <c r="AU391" s="216" t="s">
        <v>80</v>
      </c>
      <c r="AY391" s="19" t="s">
        <v>145</v>
      </c>
      <c r="BE391" s="217">
        <f>IF(N391="základní",J391,0)</f>
        <v>6825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9" t="s">
        <v>80</v>
      </c>
      <c r="BK391" s="217">
        <f>ROUND(I391*H391,2)</f>
        <v>6825</v>
      </c>
      <c r="BL391" s="19" t="s">
        <v>453</v>
      </c>
      <c r="BM391" s="216" t="s">
        <v>459</v>
      </c>
    </row>
    <row r="392" s="2" customFormat="1">
      <c r="A392" s="34"/>
      <c r="B392" s="35"/>
      <c r="C392" s="36"/>
      <c r="D392" s="218" t="s">
        <v>154</v>
      </c>
      <c r="E392" s="36"/>
      <c r="F392" s="219" t="s">
        <v>458</v>
      </c>
      <c r="G392" s="36"/>
      <c r="H392" s="36"/>
      <c r="I392" s="36"/>
      <c r="J392" s="36"/>
      <c r="K392" s="36"/>
      <c r="L392" s="40"/>
      <c r="M392" s="220"/>
      <c r="N392" s="221"/>
      <c r="O392" s="79"/>
      <c r="P392" s="79"/>
      <c r="Q392" s="79"/>
      <c r="R392" s="79"/>
      <c r="S392" s="79"/>
      <c r="T392" s="80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9" t="s">
        <v>154</v>
      </c>
      <c r="AU392" s="19" t="s">
        <v>80</v>
      </c>
    </row>
    <row r="393" s="2" customFormat="1">
      <c r="A393" s="34"/>
      <c r="B393" s="35"/>
      <c r="C393" s="36"/>
      <c r="D393" s="222" t="s">
        <v>156</v>
      </c>
      <c r="E393" s="36"/>
      <c r="F393" s="223" t="s">
        <v>460</v>
      </c>
      <c r="G393" s="36"/>
      <c r="H393" s="36"/>
      <c r="I393" s="36"/>
      <c r="J393" s="36"/>
      <c r="K393" s="36"/>
      <c r="L393" s="40"/>
      <c r="M393" s="220"/>
      <c r="N393" s="221"/>
      <c r="O393" s="79"/>
      <c r="P393" s="79"/>
      <c r="Q393" s="79"/>
      <c r="R393" s="79"/>
      <c r="S393" s="79"/>
      <c r="T393" s="80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9" t="s">
        <v>156</v>
      </c>
      <c r="AU393" s="19" t="s">
        <v>80</v>
      </c>
    </row>
    <row r="394" s="12" customFormat="1" ht="22.8" customHeight="1">
      <c r="A394" s="12"/>
      <c r="B394" s="191"/>
      <c r="C394" s="192"/>
      <c r="D394" s="193" t="s">
        <v>72</v>
      </c>
      <c r="E394" s="204" t="s">
        <v>461</v>
      </c>
      <c r="F394" s="204" t="s">
        <v>462</v>
      </c>
      <c r="G394" s="192"/>
      <c r="H394" s="192"/>
      <c r="I394" s="192"/>
      <c r="J394" s="205">
        <f>BK394</f>
        <v>27560</v>
      </c>
      <c r="K394" s="192"/>
      <c r="L394" s="196"/>
      <c r="M394" s="197"/>
      <c r="N394" s="198"/>
      <c r="O394" s="198"/>
      <c r="P394" s="199">
        <f>SUM(P395:P400)</f>
        <v>0</v>
      </c>
      <c r="Q394" s="198"/>
      <c r="R394" s="199">
        <f>SUM(R395:R400)</f>
        <v>0</v>
      </c>
      <c r="S394" s="198"/>
      <c r="T394" s="200">
        <f>SUM(T395:T400)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1" t="s">
        <v>189</v>
      </c>
      <c r="AT394" s="202" t="s">
        <v>72</v>
      </c>
      <c r="AU394" s="202" t="s">
        <v>80</v>
      </c>
      <c r="AY394" s="201" t="s">
        <v>145</v>
      </c>
      <c r="BK394" s="203">
        <f>SUM(BK395:BK400)</f>
        <v>27560</v>
      </c>
    </row>
    <row r="395" s="2" customFormat="1" ht="16.5" customHeight="1">
      <c r="A395" s="34"/>
      <c r="B395" s="35"/>
      <c r="C395" s="206" t="s">
        <v>463</v>
      </c>
      <c r="D395" s="206" t="s">
        <v>147</v>
      </c>
      <c r="E395" s="207" t="s">
        <v>464</v>
      </c>
      <c r="F395" s="208" t="s">
        <v>465</v>
      </c>
      <c r="G395" s="209" t="s">
        <v>262</v>
      </c>
      <c r="H395" s="210">
        <v>1</v>
      </c>
      <c r="I395" s="211">
        <v>27560</v>
      </c>
      <c r="J395" s="211">
        <f>ROUND(I395*H395,2)</f>
        <v>27560</v>
      </c>
      <c r="K395" s="208" t="s">
        <v>151</v>
      </c>
      <c r="L395" s="40"/>
      <c r="M395" s="212" t="s">
        <v>17</v>
      </c>
      <c r="N395" s="213" t="s">
        <v>44</v>
      </c>
      <c r="O395" s="214">
        <v>0</v>
      </c>
      <c r="P395" s="214">
        <f>O395*H395</f>
        <v>0</v>
      </c>
      <c r="Q395" s="214">
        <v>0</v>
      </c>
      <c r="R395" s="214">
        <f>Q395*H395</f>
        <v>0</v>
      </c>
      <c r="S395" s="214">
        <v>0</v>
      </c>
      <c r="T395" s="215">
        <f>S395*H395</f>
        <v>0</v>
      </c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16" t="s">
        <v>453</v>
      </c>
      <c r="AT395" s="216" t="s">
        <v>147</v>
      </c>
      <c r="AU395" s="216" t="s">
        <v>82</v>
      </c>
      <c r="AY395" s="19" t="s">
        <v>145</v>
      </c>
      <c r="BE395" s="217">
        <f>IF(N395="základní",J395,0)</f>
        <v>27560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19" t="s">
        <v>80</v>
      </c>
      <c r="BK395" s="217">
        <f>ROUND(I395*H395,2)</f>
        <v>27560</v>
      </c>
      <c r="BL395" s="19" t="s">
        <v>453</v>
      </c>
      <c r="BM395" s="216" t="s">
        <v>466</v>
      </c>
    </row>
    <row r="396" s="2" customFormat="1">
      <c r="A396" s="34"/>
      <c r="B396" s="35"/>
      <c r="C396" s="36"/>
      <c r="D396" s="218" t="s">
        <v>154</v>
      </c>
      <c r="E396" s="36"/>
      <c r="F396" s="219" t="s">
        <v>465</v>
      </c>
      <c r="G396" s="36"/>
      <c r="H396" s="36"/>
      <c r="I396" s="36"/>
      <c r="J396" s="36"/>
      <c r="K396" s="36"/>
      <c r="L396" s="40"/>
      <c r="M396" s="220"/>
      <c r="N396" s="221"/>
      <c r="O396" s="79"/>
      <c r="P396" s="79"/>
      <c r="Q396" s="79"/>
      <c r="R396" s="79"/>
      <c r="S396" s="79"/>
      <c r="T396" s="80"/>
      <c r="U396" s="34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9" t="s">
        <v>154</v>
      </c>
      <c r="AU396" s="19" t="s">
        <v>82</v>
      </c>
    </row>
    <row r="397" s="2" customFormat="1">
      <c r="A397" s="34"/>
      <c r="B397" s="35"/>
      <c r="C397" s="36"/>
      <c r="D397" s="222" t="s">
        <v>156</v>
      </c>
      <c r="E397" s="36"/>
      <c r="F397" s="223" t="s">
        <v>467</v>
      </c>
      <c r="G397" s="36"/>
      <c r="H397" s="36"/>
      <c r="I397" s="36"/>
      <c r="J397" s="36"/>
      <c r="K397" s="36"/>
      <c r="L397" s="40"/>
      <c r="M397" s="220"/>
      <c r="N397" s="221"/>
      <c r="O397" s="79"/>
      <c r="P397" s="79"/>
      <c r="Q397" s="79"/>
      <c r="R397" s="79"/>
      <c r="S397" s="79"/>
      <c r="T397" s="80"/>
      <c r="U397" s="34"/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T397" s="19" t="s">
        <v>156</v>
      </c>
      <c r="AU397" s="19" t="s">
        <v>82</v>
      </c>
    </row>
    <row r="398" s="13" customFormat="1">
      <c r="A398" s="13"/>
      <c r="B398" s="224"/>
      <c r="C398" s="225"/>
      <c r="D398" s="218" t="s">
        <v>158</v>
      </c>
      <c r="E398" s="226" t="s">
        <v>17</v>
      </c>
      <c r="F398" s="227" t="s">
        <v>468</v>
      </c>
      <c r="G398" s="225"/>
      <c r="H398" s="226" t="s">
        <v>17</v>
      </c>
      <c r="I398" s="225"/>
      <c r="J398" s="225"/>
      <c r="K398" s="225"/>
      <c r="L398" s="228"/>
      <c r="M398" s="229"/>
      <c r="N398" s="230"/>
      <c r="O398" s="230"/>
      <c r="P398" s="230"/>
      <c r="Q398" s="230"/>
      <c r="R398" s="230"/>
      <c r="S398" s="230"/>
      <c r="T398" s="23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2" t="s">
        <v>158</v>
      </c>
      <c r="AU398" s="232" t="s">
        <v>82</v>
      </c>
      <c r="AV398" s="13" t="s">
        <v>80</v>
      </c>
      <c r="AW398" s="13" t="s">
        <v>35</v>
      </c>
      <c r="AX398" s="13" t="s">
        <v>73</v>
      </c>
      <c r="AY398" s="232" t="s">
        <v>145</v>
      </c>
    </row>
    <row r="399" s="13" customFormat="1">
      <c r="A399" s="13"/>
      <c r="B399" s="224"/>
      <c r="C399" s="225"/>
      <c r="D399" s="218" t="s">
        <v>158</v>
      </c>
      <c r="E399" s="226" t="s">
        <v>17</v>
      </c>
      <c r="F399" s="227" t="s">
        <v>469</v>
      </c>
      <c r="G399" s="225"/>
      <c r="H399" s="226" t="s">
        <v>17</v>
      </c>
      <c r="I399" s="225"/>
      <c r="J399" s="225"/>
      <c r="K399" s="225"/>
      <c r="L399" s="228"/>
      <c r="M399" s="229"/>
      <c r="N399" s="230"/>
      <c r="O399" s="230"/>
      <c r="P399" s="230"/>
      <c r="Q399" s="230"/>
      <c r="R399" s="230"/>
      <c r="S399" s="230"/>
      <c r="T399" s="23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2" t="s">
        <v>158</v>
      </c>
      <c r="AU399" s="232" t="s">
        <v>82</v>
      </c>
      <c r="AV399" s="13" t="s">
        <v>80</v>
      </c>
      <c r="AW399" s="13" t="s">
        <v>35</v>
      </c>
      <c r="AX399" s="13" t="s">
        <v>73</v>
      </c>
      <c r="AY399" s="232" t="s">
        <v>145</v>
      </c>
    </row>
    <row r="400" s="14" customFormat="1">
      <c r="A400" s="14"/>
      <c r="B400" s="233"/>
      <c r="C400" s="234"/>
      <c r="D400" s="218" t="s">
        <v>158</v>
      </c>
      <c r="E400" s="235" t="s">
        <v>17</v>
      </c>
      <c r="F400" s="236" t="s">
        <v>80</v>
      </c>
      <c r="G400" s="234"/>
      <c r="H400" s="237">
        <v>1</v>
      </c>
      <c r="I400" s="234"/>
      <c r="J400" s="234"/>
      <c r="K400" s="234"/>
      <c r="L400" s="238"/>
      <c r="M400" s="239"/>
      <c r="N400" s="240"/>
      <c r="O400" s="240"/>
      <c r="P400" s="240"/>
      <c r="Q400" s="240"/>
      <c r="R400" s="240"/>
      <c r="S400" s="240"/>
      <c r="T400" s="24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2" t="s">
        <v>158</v>
      </c>
      <c r="AU400" s="242" t="s">
        <v>82</v>
      </c>
      <c r="AV400" s="14" t="s">
        <v>82</v>
      </c>
      <c r="AW400" s="14" t="s">
        <v>35</v>
      </c>
      <c r="AX400" s="14" t="s">
        <v>80</v>
      </c>
      <c r="AY400" s="242" t="s">
        <v>145</v>
      </c>
    </row>
    <row r="401" s="12" customFormat="1" ht="22.8" customHeight="1">
      <c r="A401" s="12"/>
      <c r="B401" s="191"/>
      <c r="C401" s="192"/>
      <c r="D401" s="193" t="s">
        <v>72</v>
      </c>
      <c r="E401" s="204" t="s">
        <v>470</v>
      </c>
      <c r="F401" s="204" t="s">
        <v>471</v>
      </c>
      <c r="G401" s="192"/>
      <c r="H401" s="192"/>
      <c r="I401" s="192"/>
      <c r="J401" s="205">
        <f>BK401</f>
        <v>37440</v>
      </c>
      <c r="K401" s="192"/>
      <c r="L401" s="196"/>
      <c r="M401" s="197"/>
      <c r="N401" s="198"/>
      <c r="O401" s="198"/>
      <c r="P401" s="199">
        <f>SUM(P402:P427)</f>
        <v>0</v>
      </c>
      <c r="Q401" s="198"/>
      <c r="R401" s="199">
        <f>SUM(R402:R427)</f>
        <v>0</v>
      </c>
      <c r="S401" s="198"/>
      <c r="T401" s="200">
        <f>SUM(T402:T427)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1" t="s">
        <v>189</v>
      </c>
      <c r="AT401" s="202" t="s">
        <v>72</v>
      </c>
      <c r="AU401" s="202" t="s">
        <v>80</v>
      </c>
      <c r="AY401" s="201" t="s">
        <v>145</v>
      </c>
      <c r="BK401" s="203">
        <f>SUM(BK402:BK427)</f>
        <v>37440</v>
      </c>
    </row>
    <row r="402" s="2" customFormat="1" ht="16.5" customHeight="1">
      <c r="A402" s="34"/>
      <c r="B402" s="35"/>
      <c r="C402" s="206" t="s">
        <v>472</v>
      </c>
      <c r="D402" s="206" t="s">
        <v>147</v>
      </c>
      <c r="E402" s="207" t="s">
        <v>473</v>
      </c>
      <c r="F402" s="208" t="s">
        <v>474</v>
      </c>
      <c r="G402" s="209" t="s">
        <v>262</v>
      </c>
      <c r="H402" s="210">
        <v>1</v>
      </c>
      <c r="I402" s="211">
        <v>18460</v>
      </c>
      <c r="J402" s="211">
        <f>ROUND(I402*H402,2)</f>
        <v>18460</v>
      </c>
      <c r="K402" s="208" t="s">
        <v>151</v>
      </c>
      <c r="L402" s="40"/>
      <c r="M402" s="212" t="s">
        <v>17</v>
      </c>
      <c r="N402" s="213" t="s">
        <v>44</v>
      </c>
      <c r="O402" s="214">
        <v>0</v>
      </c>
      <c r="P402" s="214">
        <f>O402*H402</f>
        <v>0</v>
      </c>
      <c r="Q402" s="214">
        <v>0</v>
      </c>
      <c r="R402" s="214">
        <f>Q402*H402</f>
        <v>0</v>
      </c>
      <c r="S402" s="214">
        <v>0</v>
      </c>
      <c r="T402" s="215">
        <f>S402*H402</f>
        <v>0</v>
      </c>
      <c r="U402" s="34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R402" s="216" t="s">
        <v>453</v>
      </c>
      <c r="AT402" s="216" t="s">
        <v>147</v>
      </c>
      <c r="AU402" s="216" t="s">
        <v>82</v>
      </c>
      <c r="AY402" s="19" t="s">
        <v>145</v>
      </c>
      <c r="BE402" s="217">
        <f>IF(N402="základní",J402,0)</f>
        <v>18460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9" t="s">
        <v>80</v>
      </c>
      <c r="BK402" s="217">
        <f>ROUND(I402*H402,2)</f>
        <v>18460</v>
      </c>
      <c r="BL402" s="19" t="s">
        <v>453</v>
      </c>
      <c r="BM402" s="216" t="s">
        <v>475</v>
      </c>
    </row>
    <row r="403" s="2" customFormat="1">
      <c r="A403" s="34"/>
      <c r="B403" s="35"/>
      <c r="C403" s="36"/>
      <c r="D403" s="218" t="s">
        <v>154</v>
      </c>
      <c r="E403" s="36"/>
      <c r="F403" s="219" t="s">
        <v>474</v>
      </c>
      <c r="G403" s="36"/>
      <c r="H403" s="36"/>
      <c r="I403" s="36"/>
      <c r="J403" s="36"/>
      <c r="K403" s="36"/>
      <c r="L403" s="40"/>
      <c r="M403" s="220"/>
      <c r="N403" s="221"/>
      <c r="O403" s="79"/>
      <c r="P403" s="79"/>
      <c r="Q403" s="79"/>
      <c r="R403" s="79"/>
      <c r="S403" s="79"/>
      <c r="T403" s="80"/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T403" s="19" t="s">
        <v>154</v>
      </c>
      <c r="AU403" s="19" t="s">
        <v>82</v>
      </c>
    </row>
    <row r="404" s="2" customFormat="1">
      <c r="A404" s="34"/>
      <c r="B404" s="35"/>
      <c r="C404" s="36"/>
      <c r="D404" s="222" t="s">
        <v>156</v>
      </c>
      <c r="E404" s="36"/>
      <c r="F404" s="223" t="s">
        <v>476</v>
      </c>
      <c r="G404" s="36"/>
      <c r="H404" s="36"/>
      <c r="I404" s="36"/>
      <c r="J404" s="36"/>
      <c r="K404" s="36"/>
      <c r="L404" s="40"/>
      <c r="M404" s="220"/>
      <c r="N404" s="221"/>
      <c r="O404" s="79"/>
      <c r="P404" s="79"/>
      <c r="Q404" s="79"/>
      <c r="R404" s="79"/>
      <c r="S404" s="79"/>
      <c r="T404" s="80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9" t="s">
        <v>156</v>
      </c>
      <c r="AU404" s="19" t="s">
        <v>82</v>
      </c>
    </row>
    <row r="405" s="13" customFormat="1">
      <c r="A405" s="13"/>
      <c r="B405" s="224"/>
      <c r="C405" s="225"/>
      <c r="D405" s="218" t="s">
        <v>158</v>
      </c>
      <c r="E405" s="226" t="s">
        <v>17</v>
      </c>
      <c r="F405" s="227" t="s">
        <v>468</v>
      </c>
      <c r="G405" s="225"/>
      <c r="H405" s="226" t="s">
        <v>17</v>
      </c>
      <c r="I405" s="225"/>
      <c r="J405" s="225"/>
      <c r="K405" s="225"/>
      <c r="L405" s="228"/>
      <c r="M405" s="229"/>
      <c r="N405" s="230"/>
      <c r="O405" s="230"/>
      <c r="P405" s="230"/>
      <c r="Q405" s="230"/>
      <c r="R405" s="230"/>
      <c r="S405" s="230"/>
      <c r="T405" s="231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2" t="s">
        <v>158</v>
      </c>
      <c r="AU405" s="232" t="s">
        <v>82</v>
      </c>
      <c r="AV405" s="13" t="s">
        <v>80</v>
      </c>
      <c r="AW405" s="13" t="s">
        <v>35</v>
      </c>
      <c r="AX405" s="13" t="s">
        <v>73</v>
      </c>
      <c r="AY405" s="232" t="s">
        <v>145</v>
      </c>
    </row>
    <row r="406" s="13" customFormat="1">
      <c r="A406" s="13"/>
      <c r="B406" s="224"/>
      <c r="C406" s="225"/>
      <c r="D406" s="218" t="s">
        <v>158</v>
      </c>
      <c r="E406" s="226" t="s">
        <v>17</v>
      </c>
      <c r="F406" s="227" t="s">
        <v>469</v>
      </c>
      <c r="G406" s="225"/>
      <c r="H406" s="226" t="s">
        <v>17</v>
      </c>
      <c r="I406" s="225"/>
      <c r="J406" s="225"/>
      <c r="K406" s="225"/>
      <c r="L406" s="228"/>
      <c r="M406" s="229"/>
      <c r="N406" s="230"/>
      <c r="O406" s="230"/>
      <c r="P406" s="230"/>
      <c r="Q406" s="230"/>
      <c r="R406" s="230"/>
      <c r="S406" s="230"/>
      <c r="T406" s="23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2" t="s">
        <v>158</v>
      </c>
      <c r="AU406" s="232" t="s">
        <v>82</v>
      </c>
      <c r="AV406" s="13" t="s">
        <v>80</v>
      </c>
      <c r="AW406" s="13" t="s">
        <v>35</v>
      </c>
      <c r="AX406" s="13" t="s">
        <v>73</v>
      </c>
      <c r="AY406" s="232" t="s">
        <v>145</v>
      </c>
    </row>
    <row r="407" s="14" customFormat="1">
      <c r="A407" s="14"/>
      <c r="B407" s="233"/>
      <c r="C407" s="234"/>
      <c r="D407" s="218" t="s">
        <v>158</v>
      </c>
      <c r="E407" s="235" t="s">
        <v>17</v>
      </c>
      <c r="F407" s="236" t="s">
        <v>80</v>
      </c>
      <c r="G407" s="234"/>
      <c r="H407" s="237">
        <v>1</v>
      </c>
      <c r="I407" s="234"/>
      <c r="J407" s="234"/>
      <c r="K407" s="234"/>
      <c r="L407" s="238"/>
      <c r="M407" s="239"/>
      <c r="N407" s="240"/>
      <c r="O407" s="240"/>
      <c r="P407" s="240"/>
      <c r="Q407" s="240"/>
      <c r="R407" s="240"/>
      <c r="S407" s="240"/>
      <c r="T407" s="24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2" t="s">
        <v>158</v>
      </c>
      <c r="AU407" s="242" t="s">
        <v>82</v>
      </c>
      <c r="AV407" s="14" t="s">
        <v>82</v>
      </c>
      <c r="AW407" s="14" t="s">
        <v>35</v>
      </c>
      <c r="AX407" s="14" t="s">
        <v>80</v>
      </c>
      <c r="AY407" s="242" t="s">
        <v>145</v>
      </c>
    </row>
    <row r="408" s="2" customFormat="1" ht="24.15" customHeight="1">
      <c r="A408" s="34"/>
      <c r="B408" s="35"/>
      <c r="C408" s="206" t="s">
        <v>477</v>
      </c>
      <c r="D408" s="206" t="s">
        <v>147</v>
      </c>
      <c r="E408" s="207" t="s">
        <v>478</v>
      </c>
      <c r="F408" s="208" t="s">
        <v>479</v>
      </c>
      <c r="G408" s="209" t="s">
        <v>262</v>
      </c>
      <c r="H408" s="210">
        <v>1</v>
      </c>
      <c r="I408" s="211">
        <v>6760</v>
      </c>
      <c r="J408" s="211">
        <f>ROUND(I408*H408,2)</f>
        <v>6760</v>
      </c>
      <c r="K408" s="208" t="s">
        <v>151</v>
      </c>
      <c r="L408" s="40"/>
      <c r="M408" s="212" t="s">
        <v>17</v>
      </c>
      <c r="N408" s="213" t="s">
        <v>44</v>
      </c>
      <c r="O408" s="214">
        <v>0</v>
      </c>
      <c r="P408" s="214">
        <f>O408*H408</f>
        <v>0</v>
      </c>
      <c r="Q408" s="214">
        <v>0</v>
      </c>
      <c r="R408" s="214">
        <f>Q408*H408</f>
        <v>0</v>
      </c>
      <c r="S408" s="214">
        <v>0</v>
      </c>
      <c r="T408" s="215">
        <f>S408*H408</f>
        <v>0</v>
      </c>
      <c r="U408" s="34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R408" s="216" t="s">
        <v>453</v>
      </c>
      <c r="AT408" s="216" t="s">
        <v>147</v>
      </c>
      <c r="AU408" s="216" t="s">
        <v>82</v>
      </c>
      <c r="AY408" s="19" t="s">
        <v>145</v>
      </c>
      <c r="BE408" s="217">
        <f>IF(N408="základní",J408,0)</f>
        <v>6760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9" t="s">
        <v>80</v>
      </c>
      <c r="BK408" s="217">
        <f>ROUND(I408*H408,2)</f>
        <v>6760</v>
      </c>
      <c r="BL408" s="19" t="s">
        <v>453</v>
      </c>
      <c r="BM408" s="216" t="s">
        <v>480</v>
      </c>
    </row>
    <row r="409" s="2" customFormat="1">
      <c r="A409" s="34"/>
      <c r="B409" s="35"/>
      <c r="C409" s="36"/>
      <c r="D409" s="218" t="s">
        <v>154</v>
      </c>
      <c r="E409" s="36"/>
      <c r="F409" s="219" t="s">
        <v>479</v>
      </c>
      <c r="G409" s="36"/>
      <c r="H409" s="36"/>
      <c r="I409" s="36"/>
      <c r="J409" s="36"/>
      <c r="K409" s="36"/>
      <c r="L409" s="40"/>
      <c r="M409" s="220"/>
      <c r="N409" s="221"/>
      <c r="O409" s="79"/>
      <c r="P409" s="79"/>
      <c r="Q409" s="79"/>
      <c r="R409" s="79"/>
      <c r="S409" s="79"/>
      <c r="T409" s="80"/>
      <c r="U409" s="34"/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T409" s="19" t="s">
        <v>154</v>
      </c>
      <c r="AU409" s="19" t="s">
        <v>82</v>
      </c>
    </row>
    <row r="410" s="2" customFormat="1">
      <c r="A410" s="34"/>
      <c r="B410" s="35"/>
      <c r="C410" s="36"/>
      <c r="D410" s="222" t="s">
        <v>156</v>
      </c>
      <c r="E410" s="36"/>
      <c r="F410" s="223" t="s">
        <v>481</v>
      </c>
      <c r="G410" s="36"/>
      <c r="H410" s="36"/>
      <c r="I410" s="36"/>
      <c r="J410" s="36"/>
      <c r="K410" s="36"/>
      <c r="L410" s="40"/>
      <c r="M410" s="220"/>
      <c r="N410" s="221"/>
      <c r="O410" s="79"/>
      <c r="P410" s="79"/>
      <c r="Q410" s="79"/>
      <c r="R410" s="79"/>
      <c r="S410" s="79"/>
      <c r="T410" s="80"/>
      <c r="U410" s="34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9" t="s">
        <v>156</v>
      </c>
      <c r="AU410" s="19" t="s">
        <v>82</v>
      </c>
    </row>
    <row r="411" s="13" customFormat="1">
      <c r="A411" s="13"/>
      <c r="B411" s="224"/>
      <c r="C411" s="225"/>
      <c r="D411" s="218" t="s">
        <v>158</v>
      </c>
      <c r="E411" s="226" t="s">
        <v>17</v>
      </c>
      <c r="F411" s="227" t="s">
        <v>468</v>
      </c>
      <c r="G411" s="225"/>
      <c r="H411" s="226" t="s">
        <v>17</v>
      </c>
      <c r="I411" s="225"/>
      <c r="J411" s="225"/>
      <c r="K411" s="225"/>
      <c r="L411" s="228"/>
      <c r="M411" s="229"/>
      <c r="N411" s="230"/>
      <c r="O411" s="230"/>
      <c r="P411" s="230"/>
      <c r="Q411" s="230"/>
      <c r="R411" s="230"/>
      <c r="S411" s="230"/>
      <c r="T411" s="23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2" t="s">
        <v>158</v>
      </c>
      <c r="AU411" s="232" t="s">
        <v>82</v>
      </c>
      <c r="AV411" s="13" t="s">
        <v>80</v>
      </c>
      <c r="AW411" s="13" t="s">
        <v>35</v>
      </c>
      <c r="AX411" s="13" t="s">
        <v>73</v>
      </c>
      <c r="AY411" s="232" t="s">
        <v>145</v>
      </c>
    </row>
    <row r="412" s="13" customFormat="1">
      <c r="A412" s="13"/>
      <c r="B412" s="224"/>
      <c r="C412" s="225"/>
      <c r="D412" s="218" t="s">
        <v>158</v>
      </c>
      <c r="E412" s="226" t="s">
        <v>17</v>
      </c>
      <c r="F412" s="227" t="s">
        <v>482</v>
      </c>
      <c r="G412" s="225"/>
      <c r="H412" s="226" t="s">
        <v>17</v>
      </c>
      <c r="I412" s="225"/>
      <c r="J412" s="225"/>
      <c r="K412" s="225"/>
      <c r="L412" s="228"/>
      <c r="M412" s="229"/>
      <c r="N412" s="230"/>
      <c r="O412" s="230"/>
      <c r="P412" s="230"/>
      <c r="Q412" s="230"/>
      <c r="R412" s="230"/>
      <c r="S412" s="230"/>
      <c r="T412" s="23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2" t="s">
        <v>158</v>
      </c>
      <c r="AU412" s="232" t="s">
        <v>82</v>
      </c>
      <c r="AV412" s="13" t="s">
        <v>80</v>
      </c>
      <c r="AW412" s="13" t="s">
        <v>35</v>
      </c>
      <c r="AX412" s="13" t="s">
        <v>73</v>
      </c>
      <c r="AY412" s="232" t="s">
        <v>145</v>
      </c>
    </row>
    <row r="413" s="13" customFormat="1">
      <c r="A413" s="13"/>
      <c r="B413" s="224"/>
      <c r="C413" s="225"/>
      <c r="D413" s="218" t="s">
        <v>158</v>
      </c>
      <c r="E413" s="226" t="s">
        <v>17</v>
      </c>
      <c r="F413" s="227" t="s">
        <v>483</v>
      </c>
      <c r="G413" s="225"/>
      <c r="H413" s="226" t="s">
        <v>17</v>
      </c>
      <c r="I413" s="225"/>
      <c r="J413" s="225"/>
      <c r="K413" s="225"/>
      <c r="L413" s="228"/>
      <c r="M413" s="229"/>
      <c r="N413" s="230"/>
      <c r="O413" s="230"/>
      <c r="P413" s="230"/>
      <c r="Q413" s="230"/>
      <c r="R413" s="230"/>
      <c r="S413" s="230"/>
      <c r="T413" s="23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2" t="s">
        <v>158</v>
      </c>
      <c r="AU413" s="232" t="s">
        <v>82</v>
      </c>
      <c r="AV413" s="13" t="s">
        <v>80</v>
      </c>
      <c r="AW413" s="13" t="s">
        <v>35</v>
      </c>
      <c r="AX413" s="13" t="s">
        <v>73</v>
      </c>
      <c r="AY413" s="232" t="s">
        <v>145</v>
      </c>
    </row>
    <row r="414" s="14" customFormat="1">
      <c r="A414" s="14"/>
      <c r="B414" s="233"/>
      <c r="C414" s="234"/>
      <c r="D414" s="218" t="s">
        <v>158</v>
      </c>
      <c r="E414" s="235" t="s">
        <v>17</v>
      </c>
      <c r="F414" s="236" t="s">
        <v>80</v>
      </c>
      <c r="G414" s="234"/>
      <c r="H414" s="237">
        <v>1</v>
      </c>
      <c r="I414" s="234"/>
      <c r="J414" s="234"/>
      <c r="K414" s="234"/>
      <c r="L414" s="238"/>
      <c r="M414" s="239"/>
      <c r="N414" s="240"/>
      <c r="O414" s="240"/>
      <c r="P414" s="240"/>
      <c r="Q414" s="240"/>
      <c r="R414" s="240"/>
      <c r="S414" s="240"/>
      <c r="T414" s="241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42" t="s">
        <v>158</v>
      </c>
      <c r="AU414" s="242" t="s">
        <v>82</v>
      </c>
      <c r="AV414" s="14" t="s">
        <v>82</v>
      </c>
      <c r="AW414" s="14" t="s">
        <v>35</v>
      </c>
      <c r="AX414" s="14" t="s">
        <v>80</v>
      </c>
      <c r="AY414" s="242" t="s">
        <v>145</v>
      </c>
    </row>
    <row r="415" s="2" customFormat="1" ht="24.15" customHeight="1">
      <c r="A415" s="34"/>
      <c r="B415" s="35"/>
      <c r="C415" s="206" t="s">
        <v>484</v>
      </c>
      <c r="D415" s="206" t="s">
        <v>147</v>
      </c>
      <c r="E415" s="207" t="s">
        <v>485</v>
      </c>
      <c r="F415" s="208" t="s">
        <v>486</v>
      </c>
      <c r="G415" s="209" t="s">
        <v>487</v>
      </c>
      <c r="H415" s="210">
        <v>1</v>
      </c>
      <c r="I415" s="211">
        <v>9750</v>
      </c>
      <c r="J415" s="211">
        <f>ROUND(I415*H415,2)</f>
        <v>9750</v>
      </c>
      <c r="K415" s="208" t="s">
        <v>269</v>
      </c>
      <c r="L415" s="40"/>
      <c r="M415" s="212" t="s">
        <v>17</v>
      </c>
      <c r="N415" s="213" t="s">
        <v>44</v>
      </c>
      <c r="O415" s="214">
        <v>0</v>
      </c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4"/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16" t="s">
        <v>453</v>
      </c>
      <c r="AT415" s="216" t="s">
        <v>147</v>
      </c>
      <c r="AU415" s="216" t="s">
        <v>82</v>
      </c>
      <c r="AY415" s="19" t="s">
        <v>145</v>
      </c>
      <c r="BE415" s="217">
        <f>IF(N415="základní",J415,0)</f>
        <v>9750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9" t="s">
        <v>80</v>
      </c>
      <c r="BK415" s="217">
        <f>ROUND(I415*H415,2)</f>
        <v>9750</v>
      </c>
      <c r="BL415" s="19" t="s">
        <v>453</v>
      </c>
      <c r="BM415" s="216" t="s">
        <v>488</v>
      </c>
    </row>
    <row r="416" s="2" customFormat="1">
      <c r="A416" s="34"/>
      <c r="B416" s="35"/>
      <c r="C416" s="36"/>
      <c r="D416" s="218" t="s">
        <v>154</v>
      </c>
      <c r="E416" s="36"/>
      <c r="F416" s="219" t="s">
        <v>486</v>
      </c>
      <c r="G416" s="36"/>
      <c r="H416" s="36"/>
      <c r="I416" s="36"/>
      <c r="J416" s="36"/>
      <c r="K416" s="36"/>
      <c r="L416" s="40"/>
      <c r="M416" s="220"/>
      <c r="N416" s="221"/>
      <c r="O416" s="79"/>
      <c r="P416" s="79"/>
      <c r="Q416" s="79"/>
      <c r="R416" s="79"/>
      <c r="S416" s="79"/>
      <c r="T416" s="80"/>
      <c r="U416" s="34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9" t="s">
        <v>154</v>
      </c>
      <c r="AU416" s="19" t="s">
        <v>82</v>
      </c>
    </row>
    <row r="417" s="13" customFormat="1">
      <c r="A417" s="13"/>
      <c r="B417" s="224"/>
      <c r="C417" s="225"/>
      <c r="D417" s="218" t="s">
        <v>158</v>
      </c>
      <c r="E417" s="226" t="s">
        <v>17</v>
      </c>
      <c r="F417" s="227" t="s">
        <v>489</v>
      </c>
      <c r="G417" s="225"/>
      <c r="H417" s="226" t="s">
        <v>17</v>
      </c>
      <c r="I417" s="225"/>
      <c r="J417" s="225"/>
      <c r="K417" s="225"/>
      <c r="L417" s="228"/>
      <c r="M417" s="229"/>
      <c r="N417" s="230"/>
      <c r="O417" s="230"/>
      <c r="P417" s="230"/>
      <c r="Q417" s="230"/>
      <c r="R417" s="230"/>
      <c r="S417" s="230"/>
      <c r="T417" s="23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2" t="s">
        <v>158</v>
      </c>
      <c r="AU417" s="232" t="s">
        <v>82</v>
      </c>
      <c r="AV417" s="13" t="s">
        <v>80</v>
      </c>
      <c r="AW417" s="13" t="s">
        <v>35</v>
      </c>
      <c r="AX417" s="13" t="s">
        <v>73</v>
      </c>
      <c r="AY417" s="232" t="s">
        <v>145</v>
      </c>
    </row>
    <row r="418" s="13" customFormat="1">
      <c r="A418" s="13"/>
      <c r="B418" s="224"/>
      <c r="C418" s="225"/>
      <c r="D418" s="218" t="s">
        <v>158</v>
      </c>
      <c r="E418" s="226" t="s">
        <v>17</v>
      </c>
      <c r="F418" s="227" t="s">
        <v>490</v>
      </c>
      <c r="G418" s="225"/>
      <c r="H418" s="226" t="s">
        <v>17</v>
      </c>
      <c r="I418" s="225"/>
      <c r="J418" s="225"/>
      <c r="K418" s="225"/>
      <c r="L418" s="228"/>
      <c r="M418" s="229"/>
      <c r="N418" s="230"/>
      <c r="O418" s="230"/>
      <c r="P418" s="230"/>
      <c r="Q418" s="230"/>
      <c r="R418" s="230"/>
      <c r="S418" s="230"/>
      <c r="T418" s="23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2" t="s">
        <v>158</v>
      </c>
      <c r="AU418" s="232" t="s">
        <v>82</v>
      </c>
      <c r="AV418" s="13" t="s">
        <v>80</v>
      </c>
      <c r="AW418" s="13" t="s">
        <v>35</v>
      </c>
      <c r="AX418" s="13" t="s">
        <v>73</v>
      </c>
      <c r="AY418" s="232" t="s">
        <v>145</v>
      </c>
    </row>
    <row r="419" s="13" customFormat="1">
      <c r="A419" s="13"/>
      <c r="B419" s="224"/>
      <c r="C419" s="225"/>
      <c r="D419" s="218" t="s">
        <v>158</v>
      </c>
      <c r="E419" s="226" t="s">
        <v>17</v>
      </c>
      <c r="F419" s="227" t="s">
        <v>491</v>
      </c>
      <c r="G419" s="225"/>
      <c r="H419" s="226" t="s">
        <v>17</v>
      </c>
      <c r="I419" s="225"/>
      <c r="J419" s="225"/>
      <c r="K419" s="225"/>
      <c r="L419" s="228"/>
      <c r="M419" s="229"/>
      <c r="N419" s="230"/>
      <c r="O419" s="230"/>
      <c r="P419" s="230"/>
      <c r="Q419" s="230"/>
      <c r="R419" s="230"/>
      <c r="S419" s="230"/>
      <c r="T419" s="23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32" t="s">
        <v>158</v>
      </c>
      <c r="AU419" s="232" t="s">
        <v>82</v>
      </c>
      <c r="AV419" s="13" t="s">
        <v>80</v>
      </c>
      <c r="AW419" s="13" t="s">
        <v>35</v>
      </c>
      <c r="AX419" s="13" t="s">
        <v>73</v>
      </c>
      <c r="AY419" s="232" t="s">
        <v>145</v>
      </c>
    </row>
    <row r="420" s="14" customFormat="1">
      <c r="A420" s="14"/>
      <c r="B420" s="233"/>
      <c r="C420" s="234"/>
      <c r="D420" s="218" t="s">
        <v>158</v>
      </c>
      <c r="E420" s="235" t="s">
        <v>17</v>
      </c>
      <c r="F420" s="236" t="s">
        <v>80</v>
      </c>
      <c r="G420" s="234"/>
      <c r="H420" s="237">
        <v>1</v>
      </c>
      <c r="I420" s="234"/>
      <c r="J420" s="234"/>
      <c r="K420" s="234"/>
      <c r="L420" s="238"/>
      <c r="M420" s="239"/>
      <c r="N420" s="240"/>
      <c r="O420" s="240"/>
      <c r="P420" s="240"/>
      <c r="Q420" s="240"/>
      <c r="R420" s="240"/>
      <c r="S420" s="240"/>
      <c r="T420" s="241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42" t="s">
        <v>158</v>
      </c>
      <c r="AU420" s="242" t="s">
        <v>82</v>
      </c>
      <c r="AV420" s="14" t="s">
        <v>82</v>
      </c>
      <c r="AW420" s="14" t="s">
        <v>35</v>
      </c>
      <c r="AX420" s="14" t="s">
        <v>80</v>
      </c>
      <c r="AY420" s="242" t="s">
        <v>145</v>
      </c>
    </row>
    <row r="421" s="2" customFormat="1" ht="16.5" customHeight="1">
      <c r="A421" s="34"/>
      <c r="B421" s="35"/>
      <c r="C421" s="206" t="s">
        <v>492</v>
      </c>
      <c r="D421" s="206" t="s">
        <v>147</v>
      </c>
      <c r="E421" s="207" t="s">
        <v>493</v>
      </c>
      <c r="F421" s="208" t="s">
        <v>494</v>
      </c>
      <c r="G421" s="209" t="s">
        <v>262</v>
      </c>
      <c r="H421" s="210">
        <v>1</v>
      </c>
      <c r="I421" s="211">
        <v>2470</v>
      </c>
      <c r="J421" s="211">
        <f>ROUND(I421*H421,2)</f>
        <v>2470</v>
      </c>
      <c r="K421" s="208" t="s">
        <v>151</v>
      </c>
      <c r="L421" s="40"/>
      <c r="M421" s="212" t="s">
        <v>17</v>
      </c>
      <c r="N421" s="213" t="s">
        <v>44</v>
      </c>
      <c r="O421" s="214">
        <v>0</v>
      </c>
      <c r="P421" s="214">
        <f>O421*H421</f>
        <v>0</v>
      </c>
      <c r="Q421" s="214">
        <v>0</v>
      </c>
      <c r="R421" s="214">
        <f>Q421*H421</f>
        <v>0</v>
      </c>
      <c r="S421" s="214">
        <v>0</v>
      </c>
      <c r="T421" s="215">
        <f>S421*H421</f>
        <v>0</v>
      </c>
      <c r="U421" s="34"/>
      <c r="V421" s="34"/>
      <c r="W421" s="34"/>
      <c r="X421" s="34"/>
      <c r="Y421" s="34"/>
      <c r="Z421" s="34"/>
      <c r="AA421" s="34"/>
      <c r="AB421" s="34"/>
      <c r="AC421" s="34"/>
      <c r="AD421" s="34"/>
      <c r="AE421" s="34"/>
      <c r="AR421" s="216" t="s">
        <v>453</v>
      </c>
      <c r="AT421" s="216" t="s">
        <v>147</v>
      </c>
      <c r="AU421" s="216" t="s">
        <v>82</v>
      </c>
      <c r="AY421" s="19" t="s">
        <v>145</v>
      </c>
      <c r="BE421" s="217">
        <f>IF(N421="základní",J421,0)</f>
        <v>2470</v>
      </c>
      <c r="BF421" s="217">
        <f>IF(N421="snížená",J421,0)</f>
        <v>0</v>
      </c>
      <c r="BG421" s="217">
        <f>IF(N421="zákl. přenesená",J421,0)</f>
        <v>0</v>
      </c>
      <c r="BH421" s="217">
        <f>IF(N421="sníž. přenesená",J421,0)</f>
        <v>0</v>
      </c>
      <c r="BI421" s="217">
        <f>IF(N421="nulová",J421,0)</f>
        <v>0</v>
      </c>
      <c r="BJ421" s="19" t="s">
        <v>80</v>
      </c>
      <c r="BK421" s="217">
        <f>ROUND(I421*H421,2)</f>
        <v>2470</v>
      </c>
      <c r="BL421" s="19" t="s">
        <v>453</v>
      </c>
      <c r="BM421" s="216" t="s">
        <v>495</v>
      </c>
    </row>
    <row r="422" s="2" customFormat="1">
      <c r="A422" s="34"/>
      <c r="B422" s="35"/>
      <c r="C422" s="36"/>
      <c r="D422" s="218" t="s">
        <v>154</v>
      </c>
      <c r="E422" s="36"/>
      <c r="F422" s="219" t="s">
        <v>494</v>
      </c>
      <c r="G422" s="36"/>
      <c r="H422" s="36"/>
      <c r="I422" s="36"/>
      <c r="J422" s="36"/>
      <c r="K422" s="36"/>
      <c r="L422" s="40"/>
      <c r="M422" s="220"/>
      <c r="N422" s="221"/>
      <c r="O422" s="79"/>
      <c r="P422" s="79"/>
      <c r="Q422" s="79"/>
      <c r="R422" s="79"/>
      <c r="S422" s="79"/>
      <c r="T422" s="80"/>
      <c r="U422" s="34"/>
      <c r="V422" s="34"/>
      <c r="W422" s="34"/>
      <c r="X422" s="34"/>
      <c r="Y422" s="34"/>
      <c r="Z422" s="34"/>
      <c r="AA422" s="34"/>
      <c r="AB422" s="34"/>
      <c r="AC422" s="34"/>
      <c r="AD422" s="34"/>
      <c r="AE422" s="34"/>
      <c r="AT422" s="19" t="s">
        <v>154</v>
      </c>
      <c r="AU422" s="19" t="s">
        <v>82</v>
      </c>
    </row>
    <row r="423" s="2" customFormat="1">
      <c r="A423" s="34"/>
      <c r="B423" s="35"/>
      <c r="C423" s="36"/>
      <c r="D423" s="222" t="s">
        <v>156</v>
      </c>
      <c r="E423" s="36"/>
      <c r="F423" s="223" t="s">
        <v>496</v>
      </c>
      <c r="G423" s="36"/>
      <c r="H423" s="36"/>
      <c r="I423" s="36"/>
      <c r="J423" s="36"/>
      <c r="K423" s="36"/>
      <c r="L423" s="40"/>
      <c r="M423" s="220"/>
      <c r="N423" s="221"/>
      <c r="O423" s="79"/>
      <c r="P423" s="79"/>
      <c r="Q423" s="79"/>
      <c r="R423" s="79"/>
      <c r="S423" s="79"/>
      <c r="T423" s="80"/>
      <c r="U423" s="34"/>
      <c r="V423" s="34"/>
      <c r="W423" s="34"/>
      <c r="X423" s="34"/>
      <c r="Y423" s="34"/>
      <c r="Z423" s="34"/>
      <c r="AA423" s="34"/>
      <c r="AB423" s="34"/>
      <c r="AC423" s="34"/>
      <c r="AD423" s="34"/>
      <c r="AE423" s="34"/>
      <c r="AT423" s="19" t="s">
        <v>156</v>
      </c>
      <c r="AU423" s="19" t="s">
        <v>82</v>
      </c>
    </row>
    <row r="424" s="13" customFormat="1">
      <c r="A424" s="13"/>
      <c r="B424" s="224"/>
      <c r="C424" s="225"/>
      <c r="D424" s="218" t="s">
        <v>158</v>
      </c>
      <c r="E424" s="226" t="s">
        <v>17</v>
      </c>
      <c r="F424" s="227" t="s">
        <v>468</v>
      </c>
      <c r="G424" s="225"/>
      <c r="H424" s="226" t="s">
        <v>17</v>
      </c>
      <c r="I424" s="225"/>
      <c r="J424" s="225"/>
      <c r="K424" s="225"/>
      <c r="L424" s="228"/>
      <c r="M424" s="229"/>
      <c r="N424" s="230"/>
      <c r="O424" s="230"/>
      <c r="P424" s="230"/>
      <c r="Q424" s="230"/>
      <c r="R424" s="230"/>
      <c r="S424" s="230"/>
      <c r="T424" s="23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2" t="s">
        <v>158</v>
      </c>
      <c r="AU424" s="232" t="s">
        <v>82</v>
      </c>
      <c r="AV424" s="13" t="s">
        <v>80</v>
      </c>
      <c r="AW424" s="13" t="s">
        <v>35</v>
      </c>
      <c r="AX424" s="13" t="s">
        <v>73</v>
      </c>
      <c r="AY424" s="232" t="s">
        <v>145</v>
      </c>
    </row>
    <row r="425" s="13" customFormat="1">
      <c r="A425" s="13"/>
      <c r="B425" s="224"/>
      <c r="C425" s="225"/>
      <c r="D425" s="218" t="s">
        <v>158</v>
      </c>
      <c r="E425" s="226" t="s">
        <v>17</v>
      </c>
      <c r="F425" s="227" t="s">
        <v>497</v>
      </c>
      <c r="G425" s="225"/>
      <c r="H425" s="226" t="s">
        <v>17</v>
      </c>
      <c r="I425" s="225"/>
      <c r="J425" s="225"/>
      <c r="K425" s="225"/>
      <c r="L425" s="228"/>
      <c r="M425" s="229"/>
      <c r="N425" s="230"/>
      <c r="O425" s="230"/>
      <c r="P425" s="230"/>
      <c r="Q425" s="230"/>
      <c r="R425" s="230"/>
      <c r="S425" s="230"/>
      <c r="T425" s="23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2" t="s">
        <v>158</v>
      </c>
      <c r="AU425" s="232" t="s">
        <v>82</v>
      </c>
      <c r="AV425" s="13" t="s">
        <v>80</v>
      </c>
      <c r="AW425" s="13" t="s">
        <v>35</v>
      </c>
      <c r="AX425" s="13" t="s">
        <v>73</v>
      </c>
      <c r="AY425" s="232" t="s">
        <v>145</v>
      </c>
    </row>
    <row r="426" s="13" customFormat="1">
      <c r="A426" s="13"/>
      <c r="B426" s="224"/>
      <c r="C426" s="225"/>
      <c r="D426" s="218" t="s">
        <v>158</v>
      </c>
      <c r="E426" s="226" t="s">
        <v>17</v>
      </c>
      <c r="F426" s="227" t="s">
        <v>498</v>
      </c>
      <c r="G426" s="225"/>
      <c r="H426" s="226" t="s">
        <v>17</v>
      </c>
      <c r="I426" s="225"/>
      <c r="J426" s="225"/>
      <c r="K426" s="225"/>
      <c r="L426" s="228"/>
      <c r="M426" s="229"/>
      <c r="N426" s="230"/>
      <c r="O426" s="230"/>
      <c r="P426" s="230"/>
      <c r="Q426" s="230"/>
      <c r="R426" s="230"/>
      <c r="S426" s="230"/>
      <c r="T426" s="231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2" t="s">
        <v>158</v>
      </c>
      <c r="AU426" s="232" t="s">
        <v>82</v>
      </c>
      <c r="AV426" s="13" t="s">
        <v>80</v>
      </c>
      <c r="AW426" s="13" t="s">
        <v>35</v>
      </c>
      <c r="AX426" s="13" t="s">
        <v>73</v>
      </c>
      <c r="AY426" s="232" t="s">
        <v>145</v>
      </c>
    </row>
    <row r="427" s="14" customFormat="1">
      <c r="A427" s="14"/>
      <c r="B427" s="233"/>
      <c r="C427" s="234"/>
      <c r="D427" s="218" t="s">
        <v>158</v>
      </c>
      <c r="E427" s="235" t="s">
        <v>17</v>
      </c>
      <c r="F427" s="236" t="s">
        <v>80</v>
      </c>
      <c r="G427" s="234"/>
      <c r="H427" s="237">
        <v>1</v>
      </c>
      <c r="I427" s="234"/>
      <c r="J427" s="234"/>
      <c r="K427" s="234"/>
      <c r="L427" s="238"/>
      <c r="M427" s="239"/>
      <c r="N427" s="240"/>
      <c r="O427" s="240"/>
      <c r="P427" s="240"/>
      <c r="Q427" s="240"/>
      <c r="R427" s="240"/>
      <c r="S427" s="240"/>
      <c r="T427" s="24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2" t="s">
        <v>158</v>
      </c>
      <c r="AU427" s="242" t="s">
        <v>82</v>
      </c>
      <c r="AV427" s="14" t="s">
        <v>82</v>
      </c>
      <c r="AW427" s="14" t="s">
        <v>35</v>
      </c>
      <c r="AX427" s="14" t="s">
        <v>80</v>
      </c>
      <c r="AY427" s="242" t="s">
        <v>145</v>
      </c>
    </row>
    <row r="428" s="12" customFormat="1" ht="22.8" customHeight="1">
      <c r="A428" s="12"/>
      <c r="B428" s="191"/>
      <c r="C428" s="192"/>
      <c r="D428" s="193" t="s">
        <v>72</v>
      </c>
      <c r="E428" s="204" t="s">
        <v>499</v>
      </c>
      <c r="F428" s="204" t="s">
        <v>500</v>
      </c>
      <c r="G428" s="192"/>
      <c r="H428" s="192"/>
      <c r="I428" s="192"/>
      <c r="J428" s="205">
        <f>BK428</f>
        <v>6618.1800000000003</v>
      </c>
      <c r="K428" s="192"/>
      <c r="L428" s="196"/>
      <c r="M428" s="197"/>
      <c r="N428" s="198"/>
      <c r="O428" s="198"/>
      <c r="P428" s="199">
        <f>SUM(P429:P435)</f>
        <v>0</v>
      </c>
      <c r="Q428" s="198"/>
      <c r="R428" s="199">
        <f>SUM(R429:R435)</f>
        <v>0</v>
      </c>
      <c r="S428" s="198"/>
      <c r="T428" s="200">
        <f>SUM(T429:T435)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01" t="s">
        <v>189</v>
      </c>
      <c r="AT428" s="202" t="s">
        <v>72</v>
      </c>
      <c r="AU428" s="202" t="s">
        <v>80</v>
      </c>
      <c r="AY428" s="201" t="s">
        <v>145</v>
      </c>
      <c r="BK428" s="203">
        <f>SUM(BK429:BK435)</f>
        <v>6618.1800000000003</v>
      </c>
    </row>
    <row r="429" s="2" customFormat="1" ht="16.5" customHeight="1">
      <c r="A429" s="34"/>
      <c r="B429" s="35"/>
      <c r="C429" s="206" t="s">
        <v>501</v>
      </c>
      <c r="D429" s="206" t="s">
        <v>147</v>
      </c>
      <c r="E429" s="207" t="s">
        <v>502</v>
      </c>
      <c r="F429" s="208" t="s">
        <v>503</v>
      </c>
      <c r="G429" s="209" t="s">
        <v>262</v>
      </c>
      <c r="H429" s="210">
        <v>1</v>
      </c>
      <c r="I429" s="211">
        <v>6618.1800000000003</v>
      </c>
      <c r="J429" s="211">
        <f>ROUND(I429*H429,2)</f>
        <v>6618.1800000000003</v>
      </c>
      <c r="K429" s="208" t="s">
        <v>151</v>
      </c>
      <c r="L429" s="40"/>
      <c r="M429" s="212" t="s">
        <v>17</v>
      </c>
      <c r="N429" s="213" t="s">
        <v>44</v>
      </c>
      <c r="O429" s="214">
        <v>0</v>
      </c>
      <c r="P429" s="214">
        <f>O429*H429</f>
        <v>0</v>
      </c>
      <c r="Q429" s="214">
        <v>0</v>
      </c>
      <c r="R429" s="214">
        <f>Q429*H429</f>
        <v>0</v>
      </c>
      <c r="S429" s="214">
        <v>0</v>
      </c>
      <c r="T429" s="215">
        <f>S429*H429</f>
        <v>0</v>
      </c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R429" s="216" t="s">
        <v>453</v>
      </c>
      <c r="AT429" s="216" t="s">
        <v>147</v>
      </c>
      <c r="AU429" s="216" t="s">
        <v>82</v>
      </c>
      <c r="AY429" s="19" t="s">
        <v>145</v>
      </c>
      <c r="BE429" s="217">
        <f>IF(N429="základní",J429,0)</f>
        <v>6618.1800000000003</v>
      </c>
      <c r="BF429" s="217">
        <f>IF(N429="snížená",J429,0)</f>
        <v>0</v>
      </c>
      <c r="BG429" s="217">
        <f>IF(N429="zákl. přenesená",J429,0)</f>
        <v>0</v>
      </c>
      <c r="BH429" s="217">
        <f>IF(N429="sníž. přenesená",J429,0)</f>
        <v>0</v>
      </c>
      <c r="BI429" s="217">
        <f>IF(N429="nulová",J429,0)</f>
        <v>0</v>
      </c>
      <c r="BJ429" s="19" t="s">
        <v>80</v>
      </c>
      <c r="BK429" s="217">
        <f>ROUND(I429*H429,2)</f>
        <v>6618.1800000000003</v>
      </c>
      <c r="BL429" s="19" t="s">
        <v>453</v>
      </c>
      <c r="BM429" s="216" t="s">
        <v>504</v>
      </c>
    </row>
    <row r="430" s="2" customFormat="1">
      <c r="A430" s="34"/>
      <c r="B430" s="35"/>
      <c r="C430" s="36"/>
      <c r="D430" s="218" t="s">
        <v>154</v>
      </c>
      <c r="E430" s="36"/>
      <c r="F430" s="219" t="s">
        <v>503</v>
      </c>
      <c r="G430" s="36"/>
      <c r="H430" s="36"/>
      <c r="I430" s="36"/>
      <c r="J430" s="36"/>
      <c r="K430" s="36"/>
      <c r="L430" s="40"/>
      <c r="M430" s="220"/>
      <c r="N430" s="221"/>
      <c r="O430" s="79"/>
      <c r="P430" s="79"/>
      <c r="Q430" s="79"/>
      <c r="R430" s="79"/>
      <c r="S430" s="79"/>
      <c r="T430" s="80"/>
      <c r="U430" s="34"/>
      <c r="V430" s="34"/>
      <c r="W430" s="34"/>
      <c r="X430" s="34"/>
      <c r="Y430" s="34"/>
      <c r="Z430" s="34"/>
      <c r="AA430" s="34"/>
      <c r="AB430" s="34"/>
      <c r="AC430" s="34"/>
      <c r="AD430" s="34"/>
      <c r="AE430" s="34"/>
      <c r="AT430" s="19" t="s">
        <v>154</v>
      </c>
      <c r="AU430" s="19" t="s">
        <v>82</v>
      </c>
    </row>
    <row r="431" s="2" customFormat="1">
      <c r="A431" s="34"/>
      <c r="B431" s="35"/>
      <c r="C431" s="36"/>
      <c r="D431" s="222" t="s">
        <v>156</v>
      </c>
      <c r="E431" s="36"/>
      <c r="F431" s="223" t="s">
        <v>505</v>
      </c>
      <c r="G431" s="36"/>
      <c r="H431" s="36"/>
      <c r="I431" s="36"/>
      <c r="J431" s="36"/>
      <c r="K431" s="36"/>
      <c r="L431" s="40"/>
      <c r="M431" s="220"/>
      <c r="N431" s="221"/>
      <c r="O431" s="79"/>
      <c r="P431" s="79"/>
      <c r="Q431" s="79"/>
      <c r="R431" s="79"/>
      <c r="S431" s="79"/>
      <c r="T431" s="80"/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T431" s="19" t="s">
        <v>156</v>
      </c>
      <c r="AU431" s="19" t="s">
        <v>82</v>
      </c>
    </row>
    <row r="432" s="13" customFormat="1">
      <c r="A432" s="13"/>
      <c r="B432" s="224"/>
      <c r="C432" s="225"/>
      <c r="D432" s="218" t="s">
        <v>158</v>
      </c>
      <c r="E432" s="226" t="s">
        <v>17</v>
      </c>
      <c r="F432" s="227" t="s">
        <v>468</v>
      </c>
      <c r="G432" s="225"/>
      <c r="H432" s="226" t="s">
        <v>17</v>
      </c>
      <c r="I432" s="225"/>
      <c r="J432" s="225"/>
      <c r="K432" s="225"/>
      <c r="L432" s="228"/>
      <c r="M432" s="229"/>
      <c r="N432" s="230"/>
      <c r="O432" s="230"/>
      <c r="P432" s="230"/>
      <c r="Q432" s="230"/>
      <c r="R432" s="230"/>
      <c r="S432" s="230"/>
      <c r="T432" s="23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2" t="s">
        <v>158</v>
      </c>
      <c r="AU432" s="232" t="s">
        <v>82</v>
      </c>
      <c r="AV432" s="13" t="s">
        <v>80</v>
      </c>
      <c r="AW432" s="13" t="s">
        <v>35</v>
      </c>
      <c r="AX432" s="13" t="s">
        <v>73</v>
      </c>
      <c r="AY432" s="232" t="s">
        <v>145</v>
      </c>
    </row>
    <row r="433" s="13" customFormat="1">
      <c r="A433" s="13"/>
      <c r="B433" s="224"/>
      <c r="C433" s="225"/>
      <c r="D433" s="218" t="s">
        <v>158</v>
      </c>
      <c r="E433" s="226" t="s">
        <v>17</v>
      </c>
      <c r="F433" s="227" t="s">
        <v>506</v>
      </c>
      <c r="G433" s="225"/>
      <c r="H433" s="226" t="s">
        <v>17</v>
      </c>
      <c r="I433" s="225"/>
      <c r="J433" s="225"/>
      <c r="K433" s="225"/>
      <c r="L433" s="228"/>
      <c r="M433" s="229"/>
      <c r="N433" s="230"/>
      <c r="O433" s="230"/>
      <c r="P433" s="230"/>
      <c r="Q433" s="230"/>
      <c r="R433" s="230"/>
      <c r="S433" s="230"/>
      <c r="T433" s="23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2" t="s">
        <v>158</v>
      </c>
      <c r="AU433" s="232" t="s">
        <v>82</v>
      </c>
      <c r="AV433" s="13" t="s">
        <v>80</v>
      </c>
      <c r="AW433" s="13" t="s">
        <v>35</v>
      </c>
      <c r="AX433" s="13" t="s">
        <v>73</v>
      </c>
      <c r="AY433" s="232" t="s">
        <v>145</v>
      </c>
    </row>
    <row r="434" s="13" customFormat="1">
      <c r="A434" s="13"/>
      <c r="B434" s="224"/>
      <c r="C434" s="225"/>
      <c r="D434" s="218" t="s">
        <v>158</v>
      </c>
      <c r="E434" s="226" t="s">
        <v>17</v>
      </c>
      <c r="F434" s="227" t="s">
        <v>498</v>
      </c>
      <c r="G434" s="225"/>
      <c r="H434" s="226" t="s">
        <v>17</v>
      </c>
      <c r="I434" s="225"/>
      <c r="J434" s="225"/>
      <c r="K434" s="225"/>
      <c r="L434" s="228"/>
      <c r="M434" s="229"/>
      <c r="N434" s="230"/>
      <c r="O434" s="230"/>
      <c r="P434" s="230"/>
      <c r="Q434" s="230"/>
      <c r="R434" s="230"/>
      <c r="S434" s="230"/>
      <c r="T434" s="231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2" t="s">
        <v>158</v>
      </c>
      <c r="AU434" s="232" t="s">
        <v>82</v>
      </c>
      <c r="AV434" s="13" t="s">
        <v>80</v>
      </c>
      <c r="AW434" s="13" t="s">
        <v>35</v>
      </c>
      <c r="AX434" s="13" t="s">
        <v>73</v>
      </c>
      <c r="AY434" s="232" t="s">
        <v>145</v>
      </c>
    </row>
    <row r="435" s="14" customFormat="1">
      <c r="A435" s="14"/>
      <c r="B435" s="233"/>
      <c r="C435" s="234"/>
      <c r="D435" s="218" t="s">
        <v>158</v>
      </c>
      <c r="E435" s="235" t="s">
        <v>17</v>
      </c>
      <c r="F435" s="236" t="s">
        <v>80</v>
      </c>
      <c r="G435" s="234"/>
      <c r="H435" s="237">
        <v>1</v>
      </c>
      <c r="I435" s="234"/>
      <c r="J435" s="234"/>
      <c r="K435" s="234"/>
      <c r="L435" s="238"/>
      <c r="M435" s="262"/>
      <c r="N435" s="263"/>
      <c r="O435" s="263"/>
      <c r="P435" s="263"/>
      <c r="Q435" s="263"/>
      <c r="R435" s="263"/>
      <c r="S435" s="263"/>
      <c r="T435" s="26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2" t="s">
        <v>158</v>
      </c>
      <c r="AU435" s="242" t="s">
        <v>82</v>
      </c>
      <c r="AV435" s="14" t="s">
        <v>82</v>
      </c>
      <c r="AW435" s="14" t="s">
        <v>35</v>
      </c>
      <c r="AX435" s="14" t="s">
        <v>80</v>
      </c>
      <c r="AY435" s="242" t="s">
        <v>145</v>
      </c>
    </row>
    <row r="436" s="2" customFormat="1" ht="6.96" customHeight="1">
      <c r="A436" s="34"/>
      <c r="B436" s="54"/>
      <c r="C436" s="55"/>
      <c r="D436" s="55"/>
      <c r="E436" s="55"/>
      <c r="F436" s="55"/>
      <c r="G436" s="55"/>
      <c r="H436" s="55"/>
      <c r="I436" s="55"/>
      <c r="J436" s="55"/>
      <c r="K436" s="55"/>
      <c r="L436" s="40"/>
      <c r="M436" s="34"/>
      <c r="O436" s="34"/>
      <c r="P436" s="34"/>
      <c r="Q436" s="34"/>
      <c r="R436" s="34"/>
      <c r="S436" s="34"/>
      <c r="T436" s="34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</row>
  </sheetData>
  <sheetProtection sheet="1" autoFilter="0" formatColumns="0" formatRows="0" objects="1" scenarios="1" spinCount="100000" saltValue="iXTzW6AUlONa5zqyXlu4NNuZ4hLJfJqLBd6b2GdbLLh3VxLfOBwmG3Qv4VQBWOnrQbr05CspWapdlacSBR1J/w==" hashValue="PKcHgds8Nkm69cu0QchpEl2SZQByjWXMT/6l71hcuoCE8FpzKHJojaaybyvp6Fb5NsJnMMEyJKswdPLfJ/chow==" algorithmName="SHA-512" password="CC35"/>
  <autoFilter ref="C93:K43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99" r:id="rId1" display="https://podminky.urs.cz/item/CS_URS_2025_02/131213131"/>
    <hyperlink ref="F105" r:id="rId2" display="https://podminky.urs.cz/item/CS_URS_2025_02/161111502"/>
    <hyperlink ref="F113" r:id="rId3" display="https://podminky.urs.cz/item/CS_URS_2025_02/210220452"/>
    <hyperlink ref="F126" r:id="rId4" display="https://podminky.urs.cz/item/CS_URS_2025_02/210812033"/>
    <hyperlink ref="F138" r:id="rId5" display="https://podminky.urs.cz/item/CS_URS_2025_02/210812035"/>
    <hyperlink ref="F150" r:id="rId6" display="https://podminky.urs.cz/item/CS_URS_2025_02/210812037"/>
    <hyperlink ref="F163" r:id="rId7" display="https://podminky.urs.cz/item/CS_URS_2025_02/460010024"/>
    <hyperlink ref="F169" r:id="rId8" display="https://podminky.urs.cz/item/CS_URS_2025_02/460010025"/>
    <hyperlink ref="F175" r:id="rId9" display="https://podminky.urs.cz/item/CS_URS_2025_02/460131113"/>
    <hyperlink ref="F186" r:id="rId10" display="https://podminky.urs.cz/item/CS_URS_2025_02/220182029"/>
    <hyperlink ref="F197" r:id="rId11" display="https://podminky.urs.cz/item/CS_URS_2025_02/220182205"/>
    <hyperlink ref="F208" r:id="rId12" display="https://podminky.urs.cz/item/CS_URS_2025_02/460161152"/>
    <hyperlink ref="F214" r:id="rId13" display="https://podminky.urs.cz/item/CS_URS_2025_02/460161312"/>
    <hyperlink ref="F220" r:id="rId14" display="https://podminky.urs.cz/item/CS_URS_2025_02/460341113"/>
    <hyperlink ref="F229" r:id="rId15" display="https://podminky.urs.cz/item/CS_URS_2025_02/460341121"/>
    <hyperlink ref="F239" r:id="rId16" display="https://podminky.urs.cz/item/CS_URS_2025_02/460431162"/>
    <hyperlink ref="F245" r:id="rId17" display="https://podminky.urs.cz/item/CS_URS_2025_02/460431332"/>
    <hyperlink ref="F251" r:id="rId18" display="https://podminky.urs.cz/item/CS_URS_2025_02/460631214"/>
    <hyperlink ref="F266" r:id="rId19" display="https://podminky.urs.cz/item/CS_URS_2025_02/460641113"/>
    <hyperlink ref="F275" r:id="rId20" display="https://podminky.urs.cz/item/CS_URS_2025_02/460641411"/>
    <hyperlink ref="F284" r:id="rId21" display="https://podminky.urs.cz/item/CS_URS_2025_02/460641412"/>
    <hyperlink ref="F293" r:id="rId22" display="https://podminky.urs.cz/item/CS_URS_2025_02/460661512"/>
    <hyperlink ref="F310" r:id="rId23" display="https://podminky.urs.cz/item/CS_URS_2025_02/220182039"/>
    <hyperlink ref="F324" r:id="rId24" display="https://podminky.urs.cz/item/CS_URS_2025_02/220182034"/>
    <hyperlink ref="F340" r:id="rId25" display="https://podminky.urs.cz/item/CS_URS_2025_02/220182027"/>
    <hyperlink ref="F351" r:id="rId26" display="https://podminky.urs.cz/item/CS_URS_2025_02/220182023"/>
    <hyperlink ref="F357" r:id="rId27" display="https://podminky.urs.cz/item/CS_URS_2025_02/220182025"/>
    <hyperlink ref="F363" r:id="rId28" display="https://podminky.urs.cz/item/CS_URS_2025_02/460742113"/>
    <hyperlink ref="F375" r:id="rId29" display="https://podminky.urs.cz/item/CS_URS_2025_02/460742112"/>
    <hyperlink ref="F393" r:id="rId30" display="https://podminky.urs.cz/item/CS_URS_2025_02/075002000"/>
    <hyperlink ref="F397" r:id="rId31" display="https://podminky.urs.cz/item/CS_URS_2025_02/012303000"/>
    <hyperlink ref="F404" r:id="rId32" display="https://podminky.urs.cz/item/CS_URS_2025_02/032002000"/>
    <hyperlink ref="F410" r:id="rId33" display="https://podminky.urs.cz/item/CS_URS_2025_02/034203000"/>
    <hyperlink ref="F423" r:id="rId34" display="https://podminky.urs.cz/item/CS_URS_2025_02/034503000"/>
    <hyperlink ref="F431" r:id="rId35" display="https://podminky.urs.cz/item/CS_URS_2025_02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2"/>
      <c r="AT3" s="19" t="s">
        <v>82</v>
      </c>
    </row>
    <row r="4" s="1" customFormat="1" ht="24.96" customHeight="1">
      <c r="B4" s="22"/>
      <c r="D4" s="135" t="s">
        <v>112</v>
      </c>
      <c r="L4" s="22"/>
      <c r="M4" s="13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7" t="s">
        <v>14</v>
      </c>
      <c r="L6" s="22"/>
    </row>
    <row r="7" s="1" customFormat="1" ht="16.5" customHeight="1">
      <c r="B7" s="22"/>
      <c r="E7" s="138" t="str">
        <f>'Rekapitulace stavby'!K6</f>
        <v>P + R Voroněž_aktualizace</v>
      </c>
      <c r="F7" s="137"/>
      <c r="G7" s="137"/>
      <c r="H7" s="137"/>
      <c r="L7" s="22"/>
    </row>
    <row r="8" s="1" customFormat="1" ht="12" customHeight="1">
      <c r="B8" s="22"/>
      <c r="D8" s="137" t="s">
        <v>113</v>
      </c>
      <c r="L8" s="22"/>
    </row>
    <row r="9" s="2" customFormat="1" ht="16.5" customHeight="1">
      <c r="A9" s="34"/>
      <c r="B9" s="40"/>
      <c r="C9" s="34"/>
      <c r="D9" s="34"/>
      <c r="E9" s="138" t="s">
        <v>114</v>
      </c>
      <c r="F9" s="34"/>
      <c r="G9" s="34"/>
      <c r="H9" s="34"/>
      <c r="I9" s="34"/>
      <c r="J9" s="34"/>
      <c r="K9" s="34"/>
      <c r="L9" s="13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7" t="s">
        <v>115</v>
      </c>
      <c r="E10" s="34"/>
      <c r="F10" s="34"/>
      <c r="G10" s="34"/>
      <c r="H10" s="34"/>
      <c r="I10" s="34"/>
      <c r="J10" s="34"/>
      <c r="K10" s="34"/>
      <c r="L10" s="13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0" t="s">
        <v>507</v>
      </c>
      <c r="F11" s="34"/>
      <c r="G11" s="34"/>
      <c r="H11" s="34"/>
      <c r="I11" s="34"/>
      <c r="J11" s="34"/>
      <c r="K11" s="34"/>
      <c r="L11" s="13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3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7" t="s">
        <v>16</v>
      </c>
      <c r="E13" s="34"/>
      <c r="F13" s="128" t="s">
        <v>17</v>
      </c>
      <c r="G13" s="34"/>
      <c r="H13" s="34"/>
      <c r="I13" s="137" t="s">
        <v>18</v>
      </c>
      <c r="J13" s="128" t="s">
        <v>17</v>
      </c>
      <c r="K13" s="34"/>
      <c r="L13" s="13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19</v>
      </c>
      <c r="E14" s="34"/>
      <c r="F14" s="128" t="s">
        <v>20</v>
      </c>
      <c r="G14" s="34"/>
      <c r="H14" s="34"/>
      <c r="I14" s="137" t="s">
        <v>21</v>
      </c>
      <c r="J14" s="141" t="str">
        <f>'Rekapitulace stavby'!AN8</f>
        <v>1. 10. 2025</v>
      </c>
      <c r="K14" s="34"/>
      <c r="L14" s="13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3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7" t="s">
        <v>23</v>
      </c>
      <c r="E16" s="34"/>
      <c r="F16" s="34"/>
      <c r="G16" s="34"/>
      <c r="H16" s="34"/>
      <c r="I16" s="137" t="s">
        <v>24</v>
      </c>
      <c r="J16" s="128" t="s">
        <v>25</v>
      </c>
      <c r="K16" s="34"/>
      <c r="L16" s="13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8" t="s">
        <v>26</v>
      </c>
      <c r="F17" s="34"/>
      <c r="G17" s="34"/>
      <c r="H17" s="34"/>
      <c r="I17" s="137" t="s">
        <v>27</v>
      </c>
      <c r="J17" s="128" t="s">
        <v>28</v>
      </c>
      <c r="K17" s="34"/>
      <c r="L17" s="13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3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7" t="s">
        <v>29</v>
      </c>
      <c r="E19" s="34"/>
      <c r="F19" s="34"/>
      <c r="G19" s="34"/>
      <c r="H19" s="34"/>
      <c r="I19" s="137" t="s">
        <v>24</v>
      </c>
      <c r="J19" s="128" t="str">
        <f>'Rekapitulace stavby'!AN13</f>
        <v/>
      </c>
      <c r="K19" s="34"/>
      <c r="L19" s="13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128" t="str">
        <f>'Rekapitulace stavby'!E14</f>
        <v xml:space="preserve"> </v>
      </c>
      <c r="F20" s="128"/>
      <c r="G20" s="128"/>
      <c r="H20" s="128"/>
      <c r="I20" s="137" t="s">
        <v>27</v>
      </c>
      <c r="J20" s="128" t="str">
        <f>'Rekapitulace stavby'!AN14</f>
        <v/>
      </c>
      <c r="K20" s="34"/>
      <c r="L20" s="13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3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7" t="s">
        <v>31</v>
      </c>
      <c r="E22" s="34"/>
      <c r="F22" s="34"/>
      <c r="G22" s="34"/>
      <c r="H22" s="34"/>
      <c r="I22" s="137" t="s">
        <v>24</v>
      </c>
      <c r="J22" s="128" t="s">
        <v>32</v>
      </c>
      <c r="K22" s="34"/>
      <c r="L22" s="13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8" t="s">
        <v>33</v>
      </c>
      <c r="F23" s="34"/>
      <c r="G23" s="34"/>
      <c r="H23" s="34"/>
      <c r="I23" s="137" t="s">
        <v>27</v>
      </c>
      <c r="J23" s="128" t="s">
        <v>34</v>
      </c>
      <c r="K23" s="34"/>
      <c r="L23" s="13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3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7" t="s">
        <v>36</v>
      </c>
      <c r="E25" s="34"/>
      <c r="F25" s="34"/>
      <c r="G25" s="34"/>
      <c r="H25" s="34"/>
      <c r="I25" s="137" t="s">
        <v>24</v>
      </c>
      <c r="J25" s="128" t="s">
        <v>32</v>
      </c>
      <c r="K25" s="34"/>
      <c r="L25" s="13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8" t="s">
        <v>33</v>
      </c>
      <c r="F26" s="34"/>
      <c r="G26" s="34"/>
      <c r="H26" s="34"/>
      <c r="I26" s="137" t="s">
        <v>27</v>
      </c>
      <c r="J26" s="128" t="s">
        <v>34</v>
      </c>
      <c r="K26" s="34"/>
      <c r="L26" s="13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3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7" t="s">
        <v>37</v>
      </c>
      <c r="E28" s="34"/>
      <c r="F28" s="34"/>
      <c r="G28" s="34"/>
      <c r="H28" s="34"/>
      <c r="I28" s="34"/>
      <c r="J28" s="34"/>
      <c r="K28" s="34"/>
      <c r="L28" s="13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3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6"/>
      <c r="J31" s="146"/>
      <c r="K31" s="146"/>
      <c r="L31" s="13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7" t="s">
        <v>39</v>
      </c>
      <c r="E32" s="34"/>
      <c r="F32" s="34"/>
      <c r="G32" s="34"/>
      <c r="H32" s="34"/>
      <c r="I32" s="34"/>
      <c r="J32" s="148">
        <f>ROUND(J91, 2)</f>
        <v>1691187.73</v>
      </c>
      <c r="K32" s="34"/>
      <c r="L32" s="13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3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49" t="s">
        <v>41</v>
      </c>
      <c r="G34" s="34"/>
      <c r="H34" s="34"/>
      <c r="I34" s="149" t="s">
        <v>40</v>
      </c>
      <c r="J34" s="149" t="s">
        <v>42</v>
      </c>
      <c r="K34" s="34"/>
      <c r="L34" s="13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0" t="s">
        <v>43</v>
      </c>
      <c r="E35" s="137" t="s">
        <v>44</v>
      </c>
      <c r="F35" s="151">
        <f>ROUND((SUM(BE91:BE283)),  2)</f>
        <v>1691187.73</v>
      </c>
      <c r="G35" s="34"/>
      <c r="H35" s="34"/>
      <c r="I35" s="152">
        <v>0.20999999999999999</v>
      </c>
      <c r="J35" s="151">
        <f>ROUND(((SUM(BE91:BE283))*I35),  2)</f>
        <v>355149.41999999998</v>
      </c>
      <c r="K35" s="34"/>
      <c r="L35" s="13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45</v>
      </c>
      <c r="F36" s="151">
        <f>ROUND((SUM(BF91:BF283)),  2)</f>
        <v>0</v>
      </c>
      <c r="G36" s="34"/>
      <c r="H36" s="34"/>
      <c r="I36" s="152">
        <v>0.12</v>
      </c>
      <c r="J36" s="151">
        <f>ROUND(((SUM(BF91:BF283))*I36),  2)</f>
        <v>0</v>
      </c>
      <c r="K36" s="34"/>
      <c r="L36" s="13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46</v>
      </c>
      <c r="F37" s="151">
        <f>ROUND((SUM(BG91:BG283)),  2)</f>
        <v>0</v>
      </c>
      <c r="G37" s="34"/>
      <c r="H37" s="34"/>
      <c r="I37" s="152">
        <v>0.20999999999999999</v>
      </c>
      <c r="J37" s="151">
        <f>0</f>
        <v>0</v>
      </c>
      <c r="K37" s="34"/>
      <c r="L37" s="13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47</v>
      </c>
      <c r="F38" s="151">
        <f>ROUND((SUM(BH91:BH283)),  2)</f>
        <v>0</v>
      </c>
      <c r="G38" s="34"/>
      <c r="H38" s="34"/>
      <c r="I38" s="152">
        <v>0.12</v>
      </c>
      <c r="J38" s="151">
        <f>0</f>
        <v>0</v>
      </c>
      <c r="K38" s="34"/>
      <c r="L38" s="13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48</v>
      </c>
      <c r="F39" s="151">
        <f>ROUND((SUM(BI91:BI283)),  2)</f>
        <v>0</v>
      </c>
      <c r="G39" s="34"/>
      <c r="H39" s="34"/>
      <c r="I39" s="152">
        <v>0</v>
      </c>
      <c r="J39" s="151">
        <f>0</f>
        <v>0</v>
      </c>
      <c r="K39" s="34"/>
      <c r="L39" s="13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3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8">
        <f>SUM(J32:J39)</f>
        <v>2046337.1499999999</v>
      </c>
      <c r="K41" s="159"/>
      <c r="L41" s="13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="2" customFormat="1" ht="6.96" customHeight="1">
      <c r="A46" s="34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24.96" customHeight="1">
      <c r="A47" s="34"/>
      <c r="B47" s="35"/>
      <c r="C47" s="25" t="s">
        <v>117</v>
      </c>
      <c r="D47" s="36"/>
      <c r="E47" s="36"/>
      <c r="F47" s="36"/>
      <c r="G47" s="36"/>
      <c r="H47" s="36"/>
      <c r="I47" s="36"/>
      <c r="J47" s="36"/>
      <c r="K47" s="36"/>
      <c r="L47" s="13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3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14</v>
      </c>
      <c r="D49" s="36"/>
      <c r="E49" s="36"/>
      <c r="F49" s="36"/>
      <c r="G49" s="36"/>
      <c r="H49" s="36"/>
      <c r="I49" s="36"/>
      <c r="J49" s="36"/>
      <c r="K49" s="36"/>
      <c r="L49" s="13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164" t="str">
        <f>E7</f>
        <v>P + R Voroněž_aktualizace</v>
      </c>
      <c r="F50" s="31"/>
      <c r="G50" s="31"/>
      <c r="H50" s="31"/>
      <c r="I50" s="36"/>
      <c r="J50" s="36"/>
      <c r="K50" s="36"/>
      <c r="L50" s="13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34"/>
      <c r="B52" s="35"/>
      <c r="C52" s="36"/>
      <c r="D52" s="36"/>
      <c r="E52" s="164" t="s">
        <v>114</v>
      </c>
      <c r="F52" s="36"/>
      <c r="G52" s="36"/>
      <c r="H52" s="36"/>
      <c r="I52" s="36"/>
      <c r="J52" s="36"/>
      <c r="K52" s="36"/>
      <c r="L52" s="13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12" customHeight="1">
      <c r="A53" s="34"/>
      <c r="B53" s="35"/>
      <c r="C53" s="31" t="s">
        <v>115</v>
      </c>
      <c r="D53" s="36"/>
      <c r="E53" s="36"/>
      <c r="F53" s="36"/>
      <c r="G53" s="36"/>
      <c r="H53" s="36"/>
      <c r="I53" s="36"/>
      <c r="J53" s="36"/>
      <c r="K53" s="36"/>
      <c r="L53" s="13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6.5" customHeight="1">
      <c r="A54" s="34"/>
      <c r="B54" s="35"/>
      <c r="C54" s="36"/>
      <c r="D54" s="36"/>
      <c r="E54" s="64" t="str">
        <f>E11</f>
        <v>SO 411.2 - Technologie závorového systému</v>
      </c>
      <c r="F54" s="36"/>
      <c r="G54" s="36"/>
      <c r="H54" s="36"/>
      <c r="I54" s="36"/>
      <c r="J54" s="36"/>
      <c r="K54" s="36"/>
      <c r="L54" s="13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3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2" customHeight="1">
      <c r="A56" s="34"/>
      <c r="B56" s="35"/>
      <c r="C56" s="31" t="s">
        <v>19</v>
      </c>
      <c r="D56" s="36"/>
      <c r="E56" s="36"/>
      <c r="F56" s="28" t="str">
        <f>F14</f>
        <v>Brno</v>
      </c>
      <c r="G56" s="36"/>
      <c r="H56" s="36"/>
      <c r="I56" s="31" t="s">
        <v>21</v>
      </c>
      <c r="J56" s="67" t="str">
        <f>IF(J14="","",J14)</f>
        <v>1. 10. 2025</v>
      </c>
      <c r="K56" s="36"/>
      <c r="L56" s="13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3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5.15" customHeight="1">
      <c r="A58" s="34"/>
      <c r="B58" s="35"/>
      <c r="C58" s="31" t="s">
        <v>23</v>
      </c>
      <c r="D58" s="36"/>
      <c r="E58" s="36"/>
      <c r="F58" s="28" t="str">
        <f>E17</f>
        <v>Brněnské komunikace, a.s.</v>
      </c>
      <c r="G58" s="36"/>
      <c r="H58" s="36"/>
      <c r="I58" s="31" t="s">
        <v>31</v>
      </c>
      <c r="J58" s="32" t="str">
        <f>E23</f>
        <v>AŽD Praha, s.r.o.</v>
      </c>
      <c r="K58" s="36"/>
      <c r="L58" s="13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15.15" customHeight="1">
      <c r="A59" s="34"/>
      <c r="B59" s="35"/>
      <c r="C59" s="31" t="s">
        <v>29</v>
      </c>
      <c r="D59" s="36"/>
      <c r="E59" s="36"/>
      <c r="F59" s="28" t="str">
        <f>IF(E20="","",E20)</f>
        <v xml:space="preserve"> </v>
      </c>
      <c r="G59" s="36"/>
      <c r="H59" s="36"/>
      <c r="I59" s="31" t="s">
        <v>36</v>
      </c>
      <c r="J59" s="32" t="str">
        <f>E26</f>
        <v>AŽD Praha, s.r.o.</v>
      </c>
      <c r="K59" s="36"/>
      <c r="L59" s="13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29.28" customHeight="1">
      <c r="A61" s="34"/>
      <c r="B61" s="35"/>
      <c r="C61" s="165" t="s">
        <v>118</v>
      </c>
      <c r="D61" s="166"/>
      <c r="E61" s="166"/>
      <c r="F61" s="166"/>
      <c r="G61" s="166"/>
      <c r="H61" s="166"/>
      <c r="I61" s="166"/>
      <c r="J61" s="167" t="s">
        <v>119</v>
      </c>
      <c r="K61" s="166"/>
      <c r="L61" s="13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3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22.8" customHeight="1">
      <c r="A63" s="34"/>
      <c r="B63" s="35"/>
      <c r="C63" s="168" t="s">
        <v>71</v>
      </c>
      <c r="D63" s="36"/>
      <c r="E63" s="36"/>
      <c r="F63" s="36"/>
      <c r="G63" s="36"/>
      <c r="H63" s="36"/>
      <c r="I63" s="36"/>
      <c r="J63" s="97">
        <f>J91</f>
        <v>1691187.73</v>
      </c>
      <c r="K63" s="36"/>
      <c r="L63" s="13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120</v>
      </c>
    </row>
    <row r="64" s="9" customFormat="1" ht="24.96" customHeight="1">
      <c r="A64" s="9"/>
      <c r="B64" s="169"/>
      <c r="C64" s="170"/>
      <c r="D64" s="171" t="s">
        <v>123</v>
      </c>
      <c r="E64" s="172"/>
      <c r="F64" s="172"/>
      <c r="G64" s="172"/>
      <c r="H64" s="172"/>
      <c r="I64" s="172"/>
      <c r="J64" s="173">
        <f>J92</f>
        <v>1600512.73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0"/>
      <c r="D65" s="176" t="s">
        <v>124</v>
      </c>
      <c r="E65" s="177"/>
      <c r="F65" s="177"/>
      <c r="G65" s="177"/>
      <c r="H65" s="177"/>
      <c r="I65" s="177"/>
      <c r="J65" s="178">
        <f>J93</f>
        <v>11218.580000000002</v>
      </c>
      <c r="K65" s="120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20"/>
      <c r="D66" s="176" t="s">
        <v>508</v>
      </c>
      <c r="E66" s="177"/>
      <c r="F66" s="177"/>
      <c r="G66" s="177"/>
      <c r="H66" s="177"/>
      <c r="I66" s="177"/>
      <c r="J66" s="178">
        <f>J135</f>
        <v>1589294.1499999999</v>
      </c>
      <c r="K66" s="120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126</v>
      </c>
      <c r="E67" s="172"/>
      <c r="F67" s="172"/>
      <c r="G67" s="172"/>
      <c r="H67" s="172"/>
      <c r="I67" s="172"/>
      <c r="J67" s="173">
        <f>J256</f>
        <v>90675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20"/>
      <c r="D68" s="176" t="s">
        <v>127</v>
      </c>
      <c r="E68" s="177"/>
      <c r="F68" s="177"/>
      <c r="G68" s="177"/>
      <c r="H68" s="177"/>
      <c r="I68" s="177"/>
      <c r="J68" s="178">
        <f>J257</f>
        <v>40365</v>
      </c>
      <c r="K68" s="120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20"/>
      <c r="D69" s="176" t="s">
        <v>509</v>
      </c>
      <c r="E69" s="177"/>
      <c r="F69" s="177"/>
      <c r="G69" s="177"/>
      <c r="H69" s="177"/>
      <c r="I69" s="177"/>
      <c r="J69" s="178">
        <f>J270</f>
        <v>50310</v>
      </c>
      <c r="K69" s="120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3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6.96" customHeight="1">
      <c r="A71" s="34"/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13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="2" customFormat="1" ht="6.96" customHeight="1">
      <c r="A75" s="34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13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24.96" customHeight="1">
      <c r="A76" s="34"/>
      <c r="B76" s="35"/>
      <c r="C76" s="25" t="s">
        <v>130</v>
      </c>
      <c r="D76" s="36"/>
      <c r="E76" s="36"/>
      <c r="F76" s="36"/>
      <c r="G76" s="36"/>
      <c r="H76" s="36"/>
      <c r="I76" s="36"/>
      <c r="J76" s="36"/>
      <c r="K76" s="36"/>
      <c r="L76" s="13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6.96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31" t="s">
        <v>14</v>
      </c>
      <c r="D78" s="36"/>
      <c r="E78" s="36"/>
      <c r="F78" s="36"/>
      <c r="G78" s="36"/>
      <c r="H78" s="36"/>
      <c r="I78" s="36"/>
      <c r="J78" s="36"/>
      <c r="K78" s="36"/>
      <c r="L78" s="13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6.5" customHeight="1">
      <c r="A79" s="34"/>
      <c r="B79" s="35"/>
      <c r="C79" s="36"/>
      <c r="D79" s="36"/>
      <c r="E79" s="164" t="str">
        <f>E7</f>
        <v>P + R Voroněž_aktualizace</v>
      </c>
      <c r="F79" s="31"/>
      <c r="G79" s="31"/>
      <c r="H79" s="31"/>
      <c r="I79" s="36"/>
      <c r="J79" s="36"/>
      <c r="K79" s="36"/>
      <c r="L79" s="13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1" customFormat="1" ht="12" customHeight="1">
      <c r="B80" s="23"/>
      <c r="C80" s="31" t="s">
        <v>113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34"/>
      <c r="B81" s="35"/>
      <c r="C81" s="36"/>
      <c r="D81" s="36"/>
      <c r="E81" s="164" t="s">
        <v>114</v>
      </c>
      <c r="F81" s="36"/>
      <c r="G81" s="36"/>
      <c r="H81" s="36"/>
      <c r="I81" s="36"/>
      <c r="J81" s="36"/>
      <c r="K81" s="36"/>
      <c r="L81" s="13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2" customHeight="1">
      <c r="A82" s="34"/>
      <c r="B82" s="35"/>
      <c r="C82" s="31" t="s">
        <v>115</v>
      </c>
      <c r="D82" s="36"/>
      <c r="E82" s="36"/>
      <c r="F82" s="36"/>
      <c r="G82" s="36"/>
      <c r="H82" s="36"/>
      <c r="I82" s="36"/>
      <c r="J82" s="36"/>
      <c r="K82" s="36"/>
      <c r="L82" s="13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6.5" customHeight="1">
      <c r="A83" s="34"/>
      <c r="B83" s="35"/>
      <c r="C83" s="36"/>
      <c r="D83" s="36"/>
      <c r="E83" s="64" t="str">
        <f>E11</f>
        <v>SO 411.2 - Technologie závorového systému</v>
      </c>
      <c r="F83" s="36"/>
      <c r="G83" s="36"/>
      <c r="H83" s="36"/>
      <c r="I83" s="36"/>
      <c r="J83" s="36"/>
      <c r="K83" s="36"/>
      <c r="L83" s="13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6.96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3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2" customHeight="1">
      <c r="A85" s="34"/>
      <c r="B85" s="35"/>
      <c r="C85" s="31" t="s">
        <v>19</v>
      </c>
      <c r="D85" s="36"/>
      <c r="E85" s="36"/>
      <c r="F85" s="28" t="str">
        <f>F14</f>
        <v>Brno</v>
      </c>
      <c r="G85" s="36"/>
      <c r="H85" s="36"/>
      <c r="I85" s="31" t="s">
        <v>21</v>
      </c>
      <c r="J85" s="67" t="str">
        <f>IF(J14="","",J14)</f>
        <v>1. 10. 2025</v>
      </c>
      <c r="K85" s="36"/>
      <c r="L85" s="13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3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15" customHeight="1">
      <c r="A87" s="34"/>
      <c r="B87" s="35"/>
      <c r="C87" s="31" t="s">
        <v>23</v>
      </c>
      <c r="D87" s="36"/>
      <c r="E87" s="36"/>
      <c r="F87" s="28" t="str">
        <f>E17</f>
        <v>Brněnské komunikace, a.s.</v>
      </c>
      <c r="G87" s="36"/>
      <c r="H87" s="36"/>
      <c r="I87" s="31" t="s">
        <v>31</v>
      </c>
      <c r="J87" s="32" t="str">
        <f>E23</f>
        <v>AŽD Praha, s.r.o.</v>
      </c>
      <c r="K87" s="36"/>
      <c r="L87" s="13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5.15" customHeight="1">
      <c r="A88" s="34"/>
      <c r="B88" s="35"/>
      <c r="C88" s="31" t="s">
        <v>29</v>
      </c>
      <c r="D88" s="36"/>
      <c r="E88" s="36"/>
      <c r="F88" s="28" t="str">
        <f>IF(E20="","",E20)</f>
        <v xml:space="preserve"> </v>
      </c>
      <c r="G88" s="36"/>
      <c r="H88" s="36"/>
      <c r="I88" s="31" t="s">
        <v>36</v>
      </c>
      <c r="J88" s="32" t="str">
        <f>E26</f>
        <v>AŽD Praha, s.r.o.</v>
      </c>
      <c r="K88" s="36"/>
      <c r="L88" s="13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0.32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3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11" customFormat="1" ht="29.28" customHeight="1">
      <c r="A90" s="180"/>
      <c r="B90" s="181"/>
      <c r="C90" s="182" t="s">
        <v>131</v>
      </c>
      <c r="D90" s="183" t="s">
        <v>58</v>
      </c>
      <c r="E90" s="183" t="s">
        <v>54</v>
      </c>
      <c r="F90" s="183" t="s">
        <v>55</v>
      </c>
      <c r="G90" s="183" t="s">
        <v>132</v>
      </c>
      <c r="H90" s="183" t="s">
        <v>133</v>
      </c>
      <c r="I90" s="183" t="s">
        <v>134</v>
      </c>
      <c r="J90" s="183" t="s">
        <v>119</v>
      </c>
      <c r="K90" s="184" t="s">
        <v>135</v>
      </c>
      <c r="L90" s="185"/>
      <c r="M90" s="87" t="s">
        <v>17</v>
      </c>
      <c r="N90" s="88" t="s">
        <v>43</v>
      </c>
      <c r="O90" s="88" t="s">
        <v>136</v>
      </c>
      <c r="P90" s="88" t="s">
        <v>137</v>
      </c>
      <c r="Q90" s="88" t="s">
        <v>138</v>
      </c>
      <c r="R90" s="88" t="s">
        <v>139</v>
      </c>
      <c r="S90" s="88" t="s">
        <v>140</v>
      </c>
      <c r="T90" s="89" t="s">
        <v>141</v>
      </c>
      <c r="U90" s="180"/>
      <c r="V90" s="180"/>
      <c r="W90" s="180"/>
      <c r="X90" s="180"/>
      <c r="Y90" s="180"/>
      <c r="Z90" s="180"/>
      <c r="AA90" s="180"/>
      <c r="AB90" s="180"/>
      <c r="AC90" s="180"/>
      <c r="AD90" s="180"/>
      <c r="AE90" s="180"/>
    </row>
    <row r="91" s="2" customFormat="1" ht="22.8" customHeight="1">
      <c r="A91" s="34"/>
      <c r="B91" s="35"/>
      <c r="C91" s="94" t="s">
        <v>142</v>
      </c>
      <c r="D91" s="36"/>
      <c r="E91" s="36"/>
      <c r="F91" s="36"/>
      <c r="G91" s="36"/>
      <c r="H91" s="36"/>
      <c r="I91" s="36"/>
      <c r="J91" s="186">
        <f>BK91</f>
        <v>1691187.73</v>
      </c>
      <c r="K91" s="36"/>
      <c r="L91" s="40"/>
      <c r="M91" s="90"/>
      <c r="N91" s="187"/>
      <c r="O91" s="91"/>
      <c r="P91" s="188">
        <f>P92+P256</f>
        <v>80.955999999999989</v>
      </c>
      <c r="Q91" s="91"/>
      <c r="R91" s="188">
        <f>R92+R256</f>
        <v>0.060249999999999998</v>
      </c>
      <c r="S91" s="91"/>
      <c r="T91" s="189">
        <f>T92+T256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72</v>
      </c>
      <c r="AU91" s="19" t="s">
        <v>120</v>
      </c>
      <c r="BK91" s="190">
        <f>BK92+BK256</f>
        <v>1691187.73</v>
      </c>
    </row>
    <row r="92" s="12" customFormat="1" ht="25.92" customHeight="1">
      <c r="A92" s="12"/>
      <c r="B92" s="191"/>
      <c r="C92" s="192"/>
      <c r="D92" s="193" t="s">
        <v>72</v>
      </c>
      <c r="E92" s="194" t="s">
        <v>167</v>
      </c>
      <c r="F92" s="194" t="s">
        <v>168</v>
      </c>
      <c r="G92" s="192"/>
      <c r="H92" s="192"/>
      <c r="I92" s="192"/>
      <c r="J92" s="195">
        <f>BK92</f>
        <v>1600512.73</v>
      </c>
      <c r="K92" s="192"/>
      <c r="L92" s="196"/>
      <c r="M92" s="197"/>
      <c r="N92" s="198"/>
      <c r="O92" s="198"/>
      <c r="P92" s="199">
        <f>P93+P135</f>
        <v>80.955999999999989</v>
      </c>
      <c r="Q92" s="198"/>
      <c r="R92" s="199">
        <f>R93+R135</f>
        <v>0.060249999999999998</v>
      </c>
      <c r="S92" s="198"/>
      <c r="T92" s="200">
        <f>T93+T135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169</v>
      </c>
      <c r="AT92" s="202" t="s">
        <v>72</v>
      </c>
      <c r="AU92" s="202" t="s">
        <v>73</v>
      </c>
      <c r="AY92" s="201" t="s">
        <v>145</v>
      </c>
      <c r="BK92" s="203">
        <f>BK93+BK135</f>
        <v>1600512.73</v>
      </c>
    </row>
    <row r="93" s="12" customFormat="1" ht="22.8" customHeight="1">
      <c r="A93" s="12"/>
      <c r="B93" s="191"/>
      <c r="C93" s="192"/>
      <c r="D93" s="193" t="s">
        <v>72</v>
      </c>
      <c r="E93" s="204" t="s">
        <v>170</v>
      </c>
      <c r="F93" s="204" t="s">
        <v>171</v>
      </c>
      <c r="G93" s="192"/>
      <c r="H93" s="192"/>
      <c r="I93" s="192"/>
      <c r="J93" s="205">
        <f>BK93</f>
        <v>11218.580000000002</v>
      </c>
      <c r="K93" s="192"/>
      <c r="L93" s="196"/>
      <c r="M93" s="197"/>
      <c r="N93" s="198"/>
      <c r="O93" s="198"/>
      <c r="P93" s="199">
        <f>SUM(P94:P134)</f>
        <v>11.409999999999998</v>
      </c>
      <c r="Q93" s="198"/>
      <c r="R93" s="199">
        <f>SUM(R94:R134)</f>
        <v>0.030970000000000001</v>
      </c>
      <c r="S93" s="198"/>
      <c r="T93" s="200">
        <f>SUM(T94:T134)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169</v>
      </c>
      <c r="AT93" s="202" t="s">
        <v>72</v>
      </c>
      <c r="AU93" s="202" t="s">
        <v>80</v>
      </c>
      <c r="AY93" s="201" t="s">
        <v>145</v>
      </c>
      <c r="BK93" s="203">
        <f>SUM(BK94:BK134)</f>
        <v>11218.580000000002</v>
      </c>
    </row>
    <row r="94" s="2" customFormat="1" ht="24.15" customHeight="1">
      <c r="A94" s="34"/>
      <c r="B94" s="35"/>
      <c r="C94" s="206" t="s">
        <v>80</v>
      </c>
      <c r="D94" s="206" t="s">
        <v>147</v>
      </c>
      <c r="E94" s="207" t="s">
        <v>510</v>
      </c>
      <c r="F94" s="208" t="s">
        <v>511</v>
      </c>
      <c r="G94" s="209" t="s">
        <v>262</v>
      </c>
      <c r="H94" s="210">
        <v>4</v>
      </c>
      <c r="I94" s="211">
        <v>111</v>
      </c>
      <c r="J94" s="211">
        <f>ROUND(I94*H94,2)</f>
        <v>444</v>
      </c>
      <c r="K94" s="208" t="s">
        <v>151</v>
      </c>
      <c r="L94" s="40"/>
      <c r="M94" s="212" t="s">
        <v>17</v>
      </c>
      <c r="N94" s="213" t="s">
        <v>44</v>
      </c>
      <c r="O94" s="214">
        <v>0.17899999999999999</v>
      </c>
      <c r="P94" s="214">
        <f>O94*H94</f>
        <v>0.71599999999999997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16" t="s">
        <v>175</v>
      </c>
      <c r="AT94" s="216" t="s">
        <v>147</v>
      </c>
      <c r="AU94" s="216" t="s">
        <v>82</v>
      </c>
      <c r="AY94" s="19" t="s">
        <v>145</v>
      </c>
      <c r="BE94" s="217">
        <f>IF(N94="základní",J94,0)</f>
        <v>444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9" t="s">
        <v>80</v>
      </c>
      <c r="BK94" s="217">
        <f>ROUND(I94*H94,2)</f>
        <v>444</v>
      </c>
      <c r="BL94" s="19" t="s">
        <v>175</v>
      </c>
      <c r="BM94" s="216" t="s">
        <v>512</v>
      </c>
    </row>
    <row r="95" s="2" customFormat="1">
      <c r="A95" s="34"/>
      <c r="B95" s="35"/>
      <c r="C95" s="36"/>
      <c r="D95" s="218" t="s">
        <v>154</v>
      </c>
      <c r="E95" s="36"/>
      <c r="F95" s="219" t="s">
        <v>513</v>
      </c>
      <c r="G95" s="36"/>
      <c r="H95" s="36"/>
      <c r="I95" s="36"/>
      <c r="J95" s="36"/>
      <c r="K95" s="36"/>
      <c r="L95" s="40"/>
      <c r="M95" s="220"/>
      <c r="N95" s="221"/>
      <c r="O95" s="79"/>
      <c r="P95" s="79"/>
      <c r="Q95" s="79"/>
      <c r="R95" s="79"/>
      <c r="S95" s="79"/>
      <c r="T95" s="80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154</v>
      </c>
      <c r="AU95" s="19" t="s">
        <v>82</v>
      </c>
    </row>
    <row r="96" s="2" customFormat="1">
      <c r="A96" s="34"/>
      <c r="B96" s="35"/>
      <c r="C96" s="36"/>
      <c r="D96" s="222" t="s">
        <v>156</v>
      </c>
      <c r="E96" s="36"/>
      <c r="F96" s="223" t="s">
        <v>514</v>
      </c>
      <c r="G96" s="36"/>
      <c r="H96" s="36"/>
      <c r="I96" s="36"/>
      <c r="J96" s="36"/>
      <c r="K96" s="36"/>
      <c r="L96" s="40"/>
      <c r="M96" s="220"/>
      <c r="N96" s="221"/>
      <c r="O96" s="79"/>
      <c r="P96" s="79"/>
      <c r="Q96" s="79"/>
      <c r="R96" s="79"/>
      <c r="S96" s="79"/>
      <c r="T96" s="8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156</v>
      </c>
      <c r="AU96" s="19" t="s">
        <v>82</v>
      </c>
    </row>
    <row r="97" s="13" customFormat="1">
      <c r="A97" s="13"/>
      <c r="B97" s="224"/>
      <c r="C97" s="225"/>
      <c r="D97" s="218" t="s">
        <v>158</v>
      </c>
      <c r="E97" s="226" t="s">
        <v>17</v>
      </c>
      <c r="F97" s="227" t="s">
        <v>159</v>
      </c>
      <c r="G97" s="225"/>
      <c r="H97" s="226" t="s">
        <v>17</v>
      </c>
      <c r="I97" s="225"/>
      <c r="J97" s="225"/>
      <c r="K97" s="225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158</v>
      </c>
      <c r="AU97" s="232" t="s">
        <v>82</v>
      </c>
      <c r="AV97" s="13" t="s">
        <v>80</v>
      </c>
      <c r="AW97" s="13" t="s">
        <v>35</v>
      </c>
      <c r="AX97" s="13" t="s">
        <v>73</v>
      </c>
      <c r="AY97" s="232" t="s">
        <v>145</v>
      </c>
    </row>
    <row r="98" s="13" customFormat="1">
      <c r="A98" s="13"/>
      <c r="B98" s="224"/>
      <c r="C98" s="225"/>
      <c r="D98" s="218" t="s">
        <v>158</v>
      </c>
      <c r="E98" s="226" t="s">
        <v>17</v>
      </c>
      <c r="F98" s="227" t="s">
        <v>515</v>
      </c>
      <c r="G98" s="225"/>
      <c r="H98" s="226" t="s">
        <v>17</v>
      </c>
      <c r="I98" s="225"/>
      <c r="J98" s="225"/>
      <c r="K98" s="225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158</v>
      </c>
      <c r="AU98" s="232" t="s">
        <v>82</v>
      </c>
      <c r="AV98" s="13" t="s">
        <v>80</v>
      </c>
      <c r="AW98" s="13" t="s">
        <v>35</v>
      </c>
      <c r="AX98" s="13" t="s">
        <v>73</v>
      </c>
      <c r="AY98" s="232" t="s">
        <v>145</v>
      </c>
    </row>
    <row r="99" s="14" customFormat="1">
      <c r="A99" s="14"/>
      <c r="B99" s="233"/>
      <c r="C99" s="234"/>
      <c r="D99" s="218" t="s">
        <v>158</v>
      </c>
      <c r="E99" s="235" t="s">
        <v>17</v>
      </c>
      <c r="F99" s="236" t="s">
        <v>516</v>
      </c>
      <c r="G99" s="234"/>
      <c r="H99" s="237">
        <v>4</v>
      </c>
      <c r="I99" s="234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158</v>
      </c>
      <c r="AU99" s="242" t="s">
        <v>82</v>
      </c>
      <c r="AV99" s="14" t="s">
        <v>82</v>
      </c>
      <c r="AW99" s="14" t="s">
        <v>35</v>
      </c>
      <c r="AX99" s="14" t="s">
        <v>80</v>
      </c>
      <c r="AY99" s="242" t="s">
        <v>145</v>
      </c>
    </row>
    <row r="100" s="2" customFormat="1" ht="33" customHeight="1">
      <c r="A100" s="34"/>
      <c r="B100" s="35"/>
      <c r="C100" s="206" t="s">
        <v>82</v>
      </c>
      <c r="D100" s="206" t="s">
        <v>147</v>
      </c>
      <c r="E100" s="207" t="s">
        <v>517</v>
      </c>
      <c r="F100" s="208" t="s">
        <v>518</v>
      </c>
      <c r="G100" s="209" t="s">
        <v>262</v>
      </c>
      <c r="H100" s="210">
        <v>4</v>
      </c>
      <c r="I100" s="211">
        <v>979</v>
      </c>
      <c r="J100" s="211">
        <f>ROUND(I100*H100,2)</f>
        <v>3916</v>
      </c>
      <c r="K100" s="208" t="s">
        <v>151</v>
      </c>
      <c r="L100" s="40"/>
      <c r="M100" s="212" t="s">
        <v>17</v>
      </c>
      <c r="N100" s="213" t="s">
        <v>44</v>
      </c>
      <c r="O100" s="214">
        <v>1.581</v>
      </c>
      <c r="P100" s="214">
        <f>O100*H100</f>
        <v>6.3239999999999998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16" t="s">
        <v>175</v>
      </c>
      <c r="AT100" s="216" t="s">
        <v>147</v>
      </c>
      <c r="AU100" s="216" t="s">
        <v>82</v>
      </c>
      <c r="AY100" s="19" t="s">
        <v>145</v>
      </c>
      <c r="BE100" s="217">
        <f>IF(N100="základní",J100,0)</f>
        <v>3916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9" t="s">
        <v>80</v>
      </c>
      <c r="BK100" s="217">
        <f>ROUND(I100*H100,2)</f>
        <v>3916</v>
      </c>
      <c r="BL100" s="19" t="s">
        <v>175</v>
      </c>
      <c r="BM100" s="216" t="s">
        <v>519</v>
      </c>
    </row>
    <row r="101" s="2" customFormat="1">
      <c r="A101" s="34"/>
      <c r="B101" s="35"/>
      <c r="C101" s="36"/>
      <c r="D101" s="218" t="s">
        <v>154</v>
      </c>
      <c r="E101" s="36"/>
      <c r="F101" s="219" t="s">
        <v>520</v>
      </c>
      <c r="G101" s="36"/>
      <c r="H101" s="36"/>
      <c r="I101" s="36"/>
      <c r="J101" s="36"/>
      <c r="K101" s="36"/>
      <c r="L101" s="40"/>
      <c r="M101" s="220"/>
      <c r="N101" s="221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154</v>
      </c>
      <c r="AU101" s="19" t="s">
        <v>82</v>
      </c>
    </row>
    <row r="102" s="2" customFormat="1">
      <c r="A102" s="34"/>
      <c r="B102" s="35"/>
      <c r="C102" s="36"/>
      <c r="D102" s="222" t="s">
        <v>156</v>
      </c>
      <c r="E102" s="36"/>
      <c r="F102" s="223" t="s">
        <v>521</v>
      </c>
      <c r="G102" s="36"/>
      <c r="H102" s="36"/>
      <c r="I102" s="36"/>
      <c r="J102" s="36"/>
      <c r="K102" s="36"/>
      <c r="L102" s="40"/>
      <c r="M102" s="220"/>
      <c r="N102" s="221"/>
      <c r="O102" s="79"/>
      <c r="P102" s="79"/>
      <c r="Q102" s="79"/>
      <c r="R102" s="79"/>
      <c r="S102" s="79"/>
      <c r="T102" s="80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156</v>
      </c>
      <c r="AU102" s="19" t="s">
        <v>82</v>
      </c>
    </row>
    <row r="103" s="13" customFormat="1">
      <c r="A103" s="13"/>
      <c r="B103" s="224"/>
      <c r="C103" s="225"/>
      <c r="D103" s="218" t="s">
        <v>158</v>
      </c>
      <c r="E103" s="226" t="s">
        <v>17</v>
      </c>
      <c r="F103" s="227" t="s">
        <v>159</v>
      </c>
      <c r="G103" s="225"/>
      <c r="H103" s="226" t="s">
        <v>17</v>
      </c>
      <c r="I103" s="225"/>
      <c r="J103" s="225"/>
      <c r="K103" s="225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158</v>
      </c>
      <c r="AU103" s="232" t="s">
        <v>82</v>
      </c>
      <c r="AV103" s="13" t="s">
        <v>80</v>
      </c>
      <c r="AW103" s="13" t="s">
        <v>35</v>
      </c>
      <c r="AX103" s="13" t="s">
        <v>73</v>
      </c>
      <c r="AY103" s="232" t="s">
        <v>145</v>
      </c>
    </row>
    <row r="104" s="13" customFormat="1">
      <c r="A104" s="13"/>
      <c r="B104" s="224"/>
      <c r="C104" s="225"/>
      <c r="D104" s="218" t="s">
        <v>158</v>
      </c>
      <c r="E104" s="226" t="s">
        <v>17</v>
      </c>
      <c r="F104" s="227" t="s">
        <v>515</v>
      </c>
      <c r="G104" s="225"/>
      <c r="H104" s="226" t="s">
        <v>17</v>
      </c>
      <c r="I104" s="225"/>
      <c r="J104" s="225"/>
      <c r="K104" s="225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158</v>
      </c>
      <c r="AU104" s="232" t="s">
        <v>82</v>
      </c>
      <c r="AV104" s="13" t="s">
        <v>80</v>
      </c>
      <c r="AW104" s="13" t="s">
        <v>35</v>
      </c>
      <c r="AX104" s="13" t="s">
        <v>73</v>
      </c>
      <c r="AY104" s="232" t="s">
        <v>145</v>
      </c>
    </row>
    <row r="105" s="14" customFormat="1">
      <c r="A105" s="14"/>
      <c r="B105" s="233"/>
      <c r="C105" s="234"/>
      <c r="D105" s="218" t="s">
        <v>158</v>
      </c>
      <c r="E105" s="235" t="s">
        <v>17</v>
      </c>
      <c r="F105" s="236" t="s">
        <v>516</v>
      </c>
      <c r="G105" s="234"/>
      <c r="H105" s="237">
        <v>4</v>
      </c>
      <c r="I105" s="234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158</v>
      </c>
      <c r="AU105" s="242" t="s">
        <v>82</v>
      </c>
      <c r="AV105" s="14" t="s">
        <v>82</v>
      </c>
      <c r="AW105" s="14" t="s">
        <v>35</v>
      </c>
      <c r="AX105" s="14" t="s">
        <v>80</v>
      </c>
      <c r="AY105" s="242" t="s">
        <v>145</v>
      </c>
    </row>
    <row r="106" s="2" customFormat="1" ht="24.15" customHeight="1">
      <c r="A106" s="34"/>
      <c r="B106" s="35"/>
      <c r="C106" s="243" t="s">
        <v>169</v>
      </c>
      <c r="D106" s="243" t="s">
        <v>167</v>
      </c>
      <c r="E106" s="244" t="s">
        <v>522</v>
      </c>
      <c r="F106" s="245" t="s">
        <v>523</v>
      </c>
      <c r="G106" s="246" t="s">
        <v>262</v>
      </c>
      <c r="H106" s="247">
        <v>4</v>
      </c>
      <c r="I106" s="248">
        <v>392</v>
      </c>
      <c r="J106" s="248">
        <f>ROUND(I106*H106,2)</f>
        <v>1568</v>
      </c>
      <c r="K106" s="245" t="s">
        <v>151</v>
      </c>
      <c r="L106" s="249"/>
      <c r="M106" s="250" t="s">
        <v>17</v>
      </c>
      <c r="N106" s="251" t="s">
        <v>44</v>
      </c>
      <c r="O106" s="214">
        <v>0</v>
      </c>
      <c r="P106" s="214">
        <f>O106*H106</f>
        <v>0</v>
      </c>
      <c r="Q106" s="214">
        <v>0.0037000000000000002</v>
      </c>
      <c r="R106" s="214">
        <f>Q106*H106</f>
        <v>0.014800000000000001</v>
      </c>
      <c r="S106" s="214">
        <v>0</v>
      </c>
      <c r="T106" s="215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16" t="s">
        <v>184</v>
      </c>
      <c r="AT106" s="216" t="s">
        <v>167</v>
      </c>
      <c r="AU106" s="216" t="s">
        <v>82</v>
      </c>
      <c r="AY106" s="19" t="s">
        <v>145</v>
      </c>
      <c r="BE106" s="217">
        <f>IF(N106="základní",J106,0)</f>
        <v>1568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9" t="s">
        <v>80</v>
      </c>
      <c r="BK106" s="217">
        <f>ROUND(I106*H106,2)</f>
        <v>1568</v>
      </c>
      <c r="BL106" s="19" t="s">
        <v>175</v>
      </c>
      <c r="BM106" s="216" t="s">
        <v>524</v>
      </c>
    </row>
    <row r="107" s="2" customFormat="1">
      <c r="A107" s="34"/>
      <c r="B107" s="35"/>
      <c r="C107" s="36"/>
      <c r="D107" s="218" t="s">
        <v>154</v>
      </c>
      <c r="E107" s="36"/>
      <c r="F107" s="219" t="s">
        <v>523</v>
      </c>
      <c r="G107" s="36"/>
      <c r="H107" s="36"/>
      <c r="I107" s="36"/>
      <c r="J107" s="36"/>
      <c r="K107" s="36"/>
      <c r="L107" s="40"/>
      <c r="M107" s="220"/>
      <c r="N107" s="221"/>
      <c r="O107" s="79"/>
      <c r="P107" s="79"/>
      <c r="Q107" s="79"/>
      <c r="R107" s="79"/>
      <c r="S107" s="79"/>
      <c r="T107" s="80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154</v>
      </c>
      <c r="AU107" s="19" t="s">
        <v>82</v>
      </c>
    </row>
    <row r="108" s="13" customFormat="1">
      <c r="A108" s="13"/>
      <c r="B108" s="224"/>
      <c r="C108" s="225"/>
      <c r="D108" s="218" t="s">
        <v>158</v>
      </c>
      <c r="E108" s="226" t="s">
        <v>17</v>
      </c>
      <c r="F108" s="227" t="s">
        <v>159</v>
      </c>
      <c r="G108" s="225"/>
      <c r="H108" s="226" t="s">
        <v>17</v>
      </c>
      <c r="I108" s="225"/>
      <c r="J108" s="225"/>
      <c r="K108" s="225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158</v>
      </c>
      <c r="AU108" s="232" t="s">
        <v>82</v>
      </c>
      <c r="AV108" s="13" t="s">
        <v>80</v>
      </c>
      <c r="AW108" s="13" t="s">
        <v>35</v>
      </c>
      <c r="AX108" s="13" t="s">
        <v>73</v>
      </c>
      <c r="AY108" s="232" t="s">
        <v>145</v>
      </c>
    </row>
    <row r="109" s="13" customFormat="1">
      <c r="A109" s="13"/>
      <c r="B109" s="224"/>
      <c r="C109" s="225"/>
      <c r="D109" s="218" t="s">
        <v>158</v>
      </c>
      <c r="E109" s="226" t="s">
        <v>17</v>
      </c>
      <c r="F109" s="227" t="s">
        <v>515</v>
      </c>
      <c r="G109" s="225"/>
      <c r="H109" s="226" t="s">
        <v>17</v>
      </c>
      <c r="I109" s="225"/>
      <c r="J109" s="225"/>
      <c r="K109" s="225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158</v>
      </c>
      <c r="AU109" s="232" t="s">
        <v>82</v>
      </c>
      <c r="AV109" s="13" t="s">
        <v>80</v>
      </c>
      <c r="AW109" s="13" t="s">
        <v>35</v>
      </c>
      <c r="AX109" s="13" t="s">
        <v>73</v>
      </c>
      <c r="AY109" s="232" t="s">
        <v>145</v>
      </c>
    </row>
    <row r="110" s="14" customFormat="1">
      <c r="A110" s="14"/>
      <c r="B110" s="233"/>
      <c r="C110" s="234"/>
      <c r="D110" s="218" t="s">
        <v>158</v>
      </c>
      <c r="E110" s="235" t="s">
        <v>17</v>
      </c>
      <c r="F110" s="236" t="s">
        <v>516</v>
      </c>
      <c r="G110" s="234"/>
      <c r="H110" s="237">
        <v>4</v>
      </c>
      <c r="I110" s="234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2" t="s">
        <v>158</v>
      </c>
      <c r="AU110" s="242" t="s">
        <v>82</v>
      </c>
      <c r="AV110" s="14" t="s">
        <v>82</v>
      </c>
      <c r="AW110" s="14" t="s">
        <v>35</v>
      </c>
      <c r="AX110" s="14" t="s">
        <v>80</v>
      </c>
      <c r="AY110" s="242" t="s">
        <v>145</v>
      </c>
    </row>
    <row r="111" s="2" customFormat="1" ht="37.8" customHeight="1">
      <c r="A111" s="34"/>
      <c r="B111" s="35"/>
      <c r="C111" s="206" t="s">
        <v>152</v>
      </c>
      <c r="D111" s="206" t="s">
        <v>147</v>
      </c>
      <c r="E111" s="207" t="s">
        <v>525</v>
      </c>
      <c r="F111" s="208" t="s">
        <v>526</v>
      </c>
      <c r="G111" s="209" t="s">
        <v>174</v>
      </c>
      <c r="H111" s="210">
        <v>15</v>
      </c>
      <c r="I111" s="211">
        <v>29.699999999999999</v>
      </c>
      <c r="J111" s="211">
        <f>ROUND(I111*H111,2)</f>
        <v>445.5</v>
      </c>
      <c r="K111" s="208" t="s">
        <v>151</v>
      </c>
      <c r="L111" s="40"/>
      <c r="M111" s="212" t="s">
        <v>17</v>
      </c>
      <c r="N111" s="213" t="s">
        <v>44</v>
      </c>
      <c r="O111" s="214">
        <v>0.045999999999999999</v>
      </c>
      <c r="P111" s="214">
        <f>O111*H111</f>
        <v>0.68999999999999995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16" t="s">
        <v>175</v>
      </c>
      <c r="AT111" s="216" t="s">
        <v>147</v>
      </c>
      <c r="AU111" s="216" t="s">
        <v>82</v>
      </c>
      <c r="AY111" s="19" t="s">
        <v>145</v>
      </c>
      <c r="BE111" s="217">
        <f>IF(N111="základní",J111,0)</f>
        <v>445.5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9" t="s">
        <v>80</v>
      </c>
      <c r="BK111" s="217">
        <f>ROUND(I111*H111,2)</f>
        <v>445.5</v>
      </c>
      <c r="BL111" s="19" t="s">
        <v>175</v>
      </c>
      <c r="BM111" s="216" t="s">
        <v>527</v>
      </c>
    </row>
    <row r="112" s="2" customFormat="1">
      <c r="A112" s="34"/>
      <c r="B112" s="35"/>
      <c r="C112" s="36"/>
      <c r="D112" s="218" t="s">
        <v>154</v>
      </c>
      <c r="E112" s="36"/>
      <c r="F112" s="219" t="s">
        <v>528</v>
      </c>
      <c r="G112" s="36"/>
      <c r="H112" s="36"/>
      <c r="I112" s="36"/>
      <c r="J112" s="36"/>
      <c r="K112" s="36"/>
      <c r="L112" s="40"/>
      <c r="M112" s="220"/>
      <c r="N112" s="221"/>
      <c r="O112" s="79"/>
      <c r="P112" s="79"/>
      <c r="Q112" s="79"/>
      <c r="R112" s="79"/>
      <c r="S112" s="79"/>
      <c r="T112" s="80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154</v>
      </c>
      <c r="AU112" s="19" t="s">
        <v>82</v>
      </c>
    </row>
    <row r="113" s="2" customFormat="1">
      <c r="A113" s="34"/>
      <c r="B113" s="35"/>
      <c r="C113" s="36"/>
      <c r="D113" s="222" t="s">
        <v>156</v>
      </c>
      <c r="E113" s="36"/>
      <c r="F113" s="223" t="s">
        <v>529</v>
      </c>
      <c r="G113" s="36"/>
      <c r="H113" s="36"/>
      <c r="I113" s="36"/>
      <c r="J113" s="36"/>
      <c r="K113" s="36"/>
      <c r="L113" s="40"/>
      <c r="M113" s="220"/>
      <c r="N113" s="221"/>
      <c r="O113" s="79"/>
      <c r="P113" s="79"/>
      <c r="Q113" s="79"/>
      <c r="R113" s="79"/>
      <c r="S113" s="79"/>
      <c r="T113" s="80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9" t="s">
        <v>156</v>
      </c>
      <c r="AU113" s="19" t="s">
        <v>82</v>
      </c>
    </row>
    <row r="114" s="13" customFormat="1">
      <c r="A114" s="13"/>
      <c r="B114" s="224"/>
      <c r="C114" s="225"/>
      <c r="D114" s="218" t="s">
        <v>158</v>
      </c>
      <c r="E114" s="226" t="s">
        <v>17</v>
      </c>
      <c r="F114" s="227" t="s">
        <v>159</v>
      </c>
      <c r="G114" s="225"/>
      <c r="H114" s="226" t="s">
        <v>17</v>
      </c>
      <c r="I114" s="225"/>
      <c r="J114" s="225"/>
      <c r="K114" s="225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158</v>
      </c>
      <c r="AU114" s="232" t="s">
        <v>82</v>
      </c>
      <c r="AV114" s="13" t="s">
        <v>80</v>
      </c>
      <c r="AW114" s="13" t="s">
        <v>35</v>
      </c>
      <c r="AX114" s="13" t="s">
        <v>73</v>
      </c>
      <c r="AY114" s="232" t="s">
        <v>145</v>
      </c>
    </row>
    <row r="115" s="13" customFormat="1">
      <c r="A115" s="13"/>
      <c r="B115" s="224"/>
      <c r="C115" s="225"/>
      <c r="D115" s="218" t="s">
        <v>158</v>
      </c>
      <c r="E115" s="226" t="s">
        <v>17</v>
      </c>
      <c r="F115" s="227" t="s">
        <v>530</v>
      </c>
      <c r="G115" s="225"/>
      <c r="H115" s="226" t="s">
        <v>17</v>
      </c>
      <c r="I115" s="225"/>
      <c r="J115" s="225"/>
      <c r="K115" s="225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158</v>
      </c>
      <c r="AU115" s="232" t="s">
        <v>82</v>
      </c>
      <c r="AV115" s="13" t="s">
        <v>80</v>
      </c>
      <c r="AW115" s="13" t="s">
        <v>35</v>
      </c>
      <c r="AX115" s="13" t="s">
        <v>73</v>
      </c>
      <c r="AY115" s="232" t="s">
        <v>145</v>
      </c>
    </row>
    <row r="116" s="14" customFormat="1">
      <c r="A116" s="14"/>
      <c r="B116" s="233"/>
      <c r="C116" s="234"/>
      <c r="D116" s="218" t="s">
        <v>158</v>
      </c>
      <c r="E116" s="235" t="s">
        <v>17</v>
      </c>
      <c r="F116" s="236" t="s">
        <v>246</v>
      </c>
      <c r="G116" s="234"/>
      <c r="H116" s="237">
        <v>15</v>
      </c>
      <c r="I116" s="234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2" t="s">
        <v>158</v>
      </c>
      <c r="AU116" s="242" t="s">
        <v>82</v>
      </c>
      <c r="AV116" s="14" t="s">
        <v>82</v>
      </c>
      <c r="AW116" s="14" t="s">
        <v>35</v>
      </c>
      <c r="AX116" s="14" t="s">
        <v>80</v>
      </c>
      <c r="AY116" s="242" t="s">
        <v>145</v>
      </c>
    </row>
    <row r="117" s="2" customFormat="1" ht="24.15" customHeight="1">
      <c r="A117" s="34"/>
      <c r="B117" s="35"/>
      <c r="C117" s="243" t="s">
        <v>189</v>
      </c>
      <c r="D117" s="243" t="s">
        <v>167</v>
      </c>
      <c r="E117" s="244" t="s">
        <v>531</v>
      </c>
      <c r="F117" s="245" t="s">
        <v>532</v>
      </c>
      <c r="G117" s="246" t="s">
        <v>174</v>
      </c>
      <c r="H117" s="247">
        <v>15.75</v>
      </c>
      <c r="I117" s="248">
        <v>16.5</v>
      </c>
      <c r="J117" s="248">
        <f>ROUND(I117*H117,2)</f>
        <v>259.88</v>
      </c>
      <c r="K117" s="245" t="s">
        <v>151</v>
      </c>
      <c r="L117" s="249"/>
      <c r="M117" s="250" t="s">
        <v>17</v>
      </c>
      <c r="N117" s="251" t="s">
        <v>44</v>
      </c>
      <c r="O117" s="214">
        <v>0</v>
      </c>
      <c r="P117" s="214">
        <f>O117*H117</f>
        <v>0</v>
      </c>
      <c r="Q117" s="214">
        <v>0.00012</v>
      </c>
      <c r="R117" s="214">
        <f>Q117*H117</f>
        <v>0.00189</v>
      </c>
      <c r="S117" s="214">
        <v>0</v>
      </c>
      <c r="T117" s="215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6" t="s">
        <v>184</v>
      </c>
      <c r="AT117" s="216" t="s">
        <v>167</v>
      </c>
      <c r="AU117" s="216" t="s">
        <v>82</v>
      </c>
      <c r="AY117" s="19" t="s">
        <v>145</v>
      </c>
      <c r="BE117" s="217">
        <f>IF(N117="základní",J117,0)</f>
        <v>259.88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9" t="s">
        <v>80</v>
      </c>
      <c r="BK117" s="217">
        <f>ROUND(I117*H117,2)</f>
        <v>259.88</v>
      </c>
      <c r="BL117" s="19" t="s">
        <v>175</v>
      </c>
      <c r="BM117" s="216" t="s">
        <v>533</v>
      </c>
    </row>
    <row r="118" s="2" customFormat="1">
      <c r="A118" s="34"/>
      <c r="B118" s="35"/>
      <c r="C118" s="36"/>
      <c r="D118" s="218" t="s">
        <v>154</v>
      </c>
      <c r="E118" s="36"/>
      <c r="F118" s="219" t="s">
        <v>532</v>
      </c>
      <c r="G118" s="36"/>
      <c r="H118" s="36"/>
      <c r="I118" s="36"/>
      <c r="J118" s="36"/>
      <c r="K118" s="36"/>
      <c r="L118" s="40"/>
      <c r="M118" s="220"/>
      <c r="N118" s="221"/>
      <c r="O118" s="79"/>
      <c r="P118" s="79"/>
      <c r="Q118" s="79"/>
      <c r="R118" s="79"/>
      <c r="S118" s="79"/>
      <c r="T118" s="80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154</v>
      </c>
      <c r="AU118" s="19" t="s">
        <v>82</v>
      </c>
    </row>
    <row r="119" s="13" customFormat="1">
      <c r="A119" s="13"/>
      <c r="B119" s="224"/>
      <c r="C119" s="225"/>
      <c r="D119" s="218" t="s">
        <v>158</v>
      </c>
      <c r="E119" s="226" t="s">
        <v>17</v>
      </c>
      <c r="F119" s="227" t="s">
        <v>159</v>
      </c>
      <c r="G119" s="225"/>
      <c r="H119" s="226" t="s">
        <v>17</v>
      </c>
      <c r="I119" s="225"/>
      <c r="J119" s="225"/>
      <c r="K119" s="225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158</v>
      </c>
      <c r="AU119" s="232" t="s">
        <v>82</v>
      </c>
      <c r="AV119" s="13" t="s">
        <v>80</v>
      </c>
      <c r="AW119" s="13" t="s">
        <v>35</v>
      </c>
      <c r="AX119" s="13" t="s">
        <v>73</v>
      </c>
      <c r="AY119" s="232" t="s">
        <v>145</v>
      </c>
    </row>
    <row r="120" s="13" customFormat="1">
      <c r="A120" s="13"/>
      <c r="B120" s="224"/>
      <c r="C120" s="225"/>
      <c r="D120" s="218" t="s">
        <v>158</v>
      </c>
      <c r="E120" s="226" t="s">
        <v>17</v>
      </c>
      <c r="F120" s="227" t="s">
        <v>530</v>
      </c>
      <c r="G120" s="225"/>
      <c r="H120" s="226" t="s">
        <v>17</v>
      </c>
      <c r="I120" s="225"/>
      <c r="J120" s="225"/>
      <c r="K120" s="225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158</v>
      </c>
      <c r="AU120" s="232" t="s">
        <v>82</v>
      </c>
      <c r="AV120" s="13" t="s">
        <v>80</v>
      </c>
      <c r="AW120" s="13" t="s">
        <v>35</v>
      </c>
      <c r="AX120" s="13" t="s">
        <v>73</v>
      </c>
      <c r="AY120" s="232" t="s">
        <v>145</v>
      </c>
    </row>
    <row r="121" s="13" customFormat="1">
      <c r="A121" s="13"/>
      <c r="B121" s="224"/>
      <c r="C121" s="225"/>
      <c r="D121" s="218" t="s">
        <v>158</v>
      </c>
      <c r="E121" s="226" t="s">
        <v>17</v>
      </c>
      <c r="F121" s="227" t="s">
        <v>201</v>
      </c>
      <c r="G121" s="225"/>
      <c r="H121" s="226" t="s">
        <v>17</v>
      </c>
      <c r="I121" s="225"/>
      <c r="J121" s="225"/>
      <c r="K121" s="225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158</v>
      </c>
      <c r="AU121" s="232" t="s">
        <v>82</v>
      </c>
      <c r="AV121" s="13" t="s">
        <v>80</v>
      </c>
      <c r="AW121" s="13" t="s">
        <v>35</v>
      </c>
      <c r="AX121" s="13" t="s">
        <v>73</v>
      </c>
      <c r="AY121" s="232" t="s">
        <v>145</v>
      </c>
    </row>
    <row r="122" s="14" customFormat="1">
      <c r="A122" s="14"/>
      <c r="B122" s="233"/>
      <c r="C122" s="234"/>
      <c r="D122" s="218" t="s">
        <v>158</v>
      </c>
      <c r="E122" s="235" t="s">
        <v>17</v>
      </c>
      <c r="F122" s="236" t="s">
        <v>534</v>
      </c>
      <c r="G122" s="234"/>
      <c r="H122" s="237">
        <v>15.75</v>
      </c>
      <c r="I122" s="234"/>
      <c r="J122" s="234"/>
      <c r="K122" s="234"/>
      <c r="L122" s="238"/>
      <c r="M122" s="239"/>
      <c r="N122" s="240"/>
      <c r="O122" s="240"/>
      <c r="P122" s="240"/>
      <c r="Q122" s="240"/>
      <c r="R122" s="240"/>
      <c r="S122" s="240"/>
      <c r="T122" s="241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2" t="s">
        <v>158</v>
      </c>
      <c r="AU122" s="242" t="s">
        <v>82</v>
      </c>
      <c r="AV122" s="14" t="s">
        <v>82</v>
      </c>
      <c r="AW122" s="14" t="s">
        <v>35</v>
      </c>
      <c r="AX122" s="14" t="s">
        <v>80</v>
      </c>
      <c r="AY122" s="242" t="s">
        <v>145</v>
      </c>
    </row>
    <row r="123" s="2" customFormat="1" ht="37.8" customHeight="1">
      <c r="A123" s="34"/>
      <c r="B123" s="35"/>
      <c r="C123" s="206" t="s">
        <v>197</v>
      </c>
      <c r="D123" s="206" t="s">
        <v>147</v>
      </c>
      <c r="E123" s="207" t="s">
        <v>525</v>
      </c>
      <c r="F123" s="208" t="s">
        <v>526</v>
      </c>
      <c r="G123" s="209" t="s">
        <v>174</v>
      </c>
      <c r="H123" s="210">
        <v>80</v>
      </c>
      <c r="I123" s="211">
        <v>29.699999999999999</v>
      </c>
      <c r="J123" s="211">
        <f>ROUND(I123*H123,2)</f>
        <v>2376</v>
      </c>
      <c r="K123" s="208" t="s">
        <v>151</v>
      </c>
      <c r="L123" s="40"/>
      <c r="M123" s="212" t="s">
        <v>17</v>
      </c>
      <c r="N123" s="213" t="s">
        <v>44</v>
      </c>
      <c r="O123" s="214">
        <v>0.045999999999999999</v>
      </c>
      <c r="P123" s="214">
        <f>O123*H123</f>
        <v>3.6799999999999997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6" t="s">
        <v>175</v>
      </c>
      <c r="AT123" s="216" t="s">
        <v>147</v>
      </c>
      <c r="AU123" s="216" t="s">
        <v>82</v>
      </c>
      <c r="AY123" s="19" t="s">
        <v>145</v>
      </c>
      <c r="BE123" s="217">
        <f>IF(N123="základní",J123,0)</f>
        <v>2376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9" t="s">
        <v>80</v>
      </c>
      <c r="BK123" s="217">
        <f>ROUND(I123*H123,2)</f>
        <v>2376</v>
      </c>
      <c r="BL123" s="19" t="s">
        <v>175</v>
      </c>
      <c r="BM123" s="216" t="s">
        <v>535</v>
      </c>
    </row>
    <row r="124" s="2" customFormat="1">
      <c r="A124" s="34"/>
      <c r="B124" s="35"/>
      <c r="C124" s="36"/>
      <c r="D124" s="218" t="s">
        <v>154</v>
      </c>
      <c r="E124" s="36"/>
      <c r="F124" s="219" t="s">
        <v>528</v>
      </c>
      <c r="G124" s="36"/>
      <c r="H124" s="36"/>
      <c r="I124" s="36"/>
      <c r="J124" s="36"/>
      <c r="K124" s="36"/>
      <c r="L124" s="40"/>
      <c r="M124" s="220"/>
      <c r="N124" s="221"/>
      <c r="O124" s="79"/>
      <c r="P124" s="79"/>
      <c r="Q124" s="79"/>
      <c r="R124" s="79"/>
      <c r="S124" s="79"/>
      <c r="T124" s="80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154</v>
      </c>
      <c r="AU124" s="19" t="s">
        <v>82</v>
      </c>
    </row>
    <row r="125" s="2" customFormat="1">
      <c r="A125" s="34"/>
      <c r="B125" s="35"/>
      <c r="C125" s="36"/>
      <c r="D125" s="222" t="s">
        <v>156</v>
      </c>
      <c r="E125" s="36"/>
      <c r="F125" s="223" t="s">
        <v>529</v>
      </c>
      <c r="G125" s="36"/>
      <c r="H125" s="36"/>
      <c r="I125" s="36"/>
      <c r="J125" s="36"/>
      <c r="K125" s="36"/>
      <c r="L125" s="40"/>
      <c r="M125" s="220"/>
      <c r="N125" s="221"/>
      <c r="O125" s="79"/>
      <c r="P125" s="79"/>
      <c r="Q125" s="79"/>
      <c r="R125" s="79"/>
      <c r="S125" s="79"/>
      <c r="T125" s="80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9" t="s">
        <v>156</v>
      </c>
      <c r="AU125" s="19" t="s">
        <v>82</v>
      </c>
    </row>
    <row r="126" s="13" customFormat="1">
      <c r="A126" s="13"/>
      <c r="B126" s="224"/>
      <c r="C126" s="225"/>
      <c r="D126" s="218" t="s">
        <v>158</v>
      </c>
      <c r="E126" s="226" t="s">
        <v>17</v>
      </c>
      <c r="F126" s="227" t="s">
        <v>159</v>
      </c>
      <c r="G126" s="225"/>
      <c r="H126" s="226" t="s">
        <v>17</v>
      </c>
      <c r="I126" s="225"/>
      <c r="J126" s="225"/>
      <c r="K126" s="225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158</v>
      </c>
      <c r="AU126" s="232" t="s">
        <v>82</v>
      </c>
      <c r="AV126" s="13" t="s">
        <v>80</v>
      </c>
      <c r="AW126" s="13" t="s">
        <v>35</v>
      </c>
      <c r="AX126" s="13" t="s">
        <v>73</v>
      </c>
      <c r="AY126" s="232" t="s">
        <v>145</v>
      </c>
    </row>
    <row r="127" s="13" customFormat="1">
      <c r="A127" s="13"/>
      <c r="B127" s="224"/>
      <c r="C127" s="225"/>
      <c r="D127" s="218" t="s">
        <v>158</v>
      </c>
      <c r="E127" s="226" t="s">
        <v>17</v>
      </c>
      <c r="F127" s="227" t="s">
        <v>536</v>
      </c>
      <c r="G127" s="225"/>
      <c r="H127" s="226" t="s">
        <v>17</v>
      </c>
      <c r="I127" s="225"/>
      <c r="J127" s="225"/>
      <c r="K127" s="225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158</v>
      </c>
      <c r="AU127" s="232" t="s">
        <v>82</v>
      </c>
      <c r="AV127" s="13" t="s">
        <v>80</v>
      </c>
      <c r="AW127" s="13" t="s">
        <v>35</v>
      </c>
      <c r="AX127" s="13" t="s">
        <v>73</v>
      </c>
      <c r="AY127" s="232" t="s">
        <v>145</v>
      </c>
    </row>
    <row r="128" s="14" customFormat="1">
      <c r="A128" s="14"/>
      <c r="B128" s="233"/>
      <c r="C128" s="234"/>
      <c r="D128" s="218" t="s">
        <v>158</v>
      </c>
      <c r="E128" s="235" t="s">
        <v>17</v>
      </c>
      <c r="F128" s="236" t="s">
        <v>537</v>
      </c>
      <c r="G128" s="234"/>
      <c r="H128" s="237">
        <v>80</v>
      </c>
      <c r="I128" s="234"/>
      <c r="J128" s="234"/>
      <c r="K128" s="234"/>
      <c r="L128" s="238"/>
      <c r="M128" s="239"/>
      <c r="N128" s="240"/>
      <c r="O128" s="240"/>
      <c r="P128" s="240"/>
      <c r="Q128" s="240"/>
      <c r="R128" s="240"/>
      <c r="S128" s="240"/>
      <c r="T128" s="241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2" t="s">
        <v>158</v>
      </c>
      <c r="AU128" s="242" t="s">
        <v>82</v>
      </c>
      <c r="AV128" s="14" t="s">
        <v>82</v>
      </c>
      <c r="AW128" s="14" t="s">
        <v>35</v>
      </c>
      <c r="AX128" s="14" t="s">
        <v>80</v>
      </c>
      <c r="AY128" s="242" t="s">
        <v>145</v>
      </c>
    </row>
    <row r="129" s="2" customFormat="1" ht="24.15" customHeight="1">
      <c r="A129" s="34"/>
      <c r="B129" s="35"/>
      <c r="C129" s="243" t="s">
        <v>203</v>
      </c>
      <c r="D129" s="243" t="s">
        <v>167</v>
      </c>
      <c r="E129" s="244" t="s">
        <v>538</v>
      </c>
      <c r="F129" s="245" t="s">
        <v>539</v>
      </c>
      <c r="G129" s="246" t="s">
        <v>174</v>
      </c>
      <c r="H129" s="247">
        <v>84</v>
      </c>
      <c r="I129" s="248">
        <v>26.300000000000001</v>
      </c>
      <c r="J129" s="248">
        <f>ROUND(I129*H129,2)</f>
        <v>2209.1999999999998</v>
      </c>
      <c r="K129" s="245" t="s">
        <v>151</v>
      </c>
      <c r="L129" s="249"/>
      <c r="M129" s="250" t="s">
        <v>17</v>
      </c>
      <c r="N129" s="251" t="s">
        <v>44</v>
      </c>
      <c r="O129" s="214">
        <v>0</v>
      </c>
      <c r="P129" s="214">
        <f>O129*H129</f>
        <v>0</v>
      </c>
      <c r="Q129" s="214">
        <v>0.00017000000000000001</v>
      </c>
      <c r="R129" s="214">
        <f>Q129*H129</f>
        <v>0.014280000000000001</v>
      </c>
      <c r="S129" s="214">
        <v>0</v>
      </c>
      <c r="T129" s="215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6" t="s">
        <v>184</v>
      </c>
      <c r="AT129" s="216" t="s">
        <v>167</v>
      </c>
      <c r="AU129" s="216" t="s">
        <v>82</v>
      </c>
      <c r="AY129" s="19" t="s">
        <v>145</v>
      </c>
      <c r="BE129" s="217">
        <f>IF(N129="základní",J129,0)</f>
        <v>2209.1999999999998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9" t="s">
        <v>80</v>
      </c>
      <c r="BK129" s="217">
        <f>ROUND(I129*H129,2)</f>
        <v>2209.1999999999998</v>
      </c>
      <c r="BL129" s="19" t="s">
        <v>175</v>
      </c>
      <c r="BM129" s="216" t="s">
        <v>540</v>
      </c>
    </row>
    <row r="130" s="2" customFormat="1">
      <c r="A130" s="34"/>
      <c r="B130" s="35"/>
      <c r="C130" s="36"/>
      <c r="D130" s="218" t="s">
        <v>154</v>
      </c>
      <c r="E130" s="36"/>
      <c r="F130" s="219" t="s">
        <v>539</v>
      </c>
      <c r="G130" s="36"/>
      <c r="H130" s="36"/>
      <c r="I130" s="36"/>
      <c r="J130" s="36"/>
      <c r="K130" s="36"/>
      <c r="L130" s="40"/>
      <c r="M130" s="220"/>
      <c r="N130" s="221"/>
      <c r="O130" s="79"/>
      <c r="P130" s="79"/>
      <c r="Q130" s="79"/>
      <c r="R130" s="79"/>
      <c r="S130" s="79"/>
      <c r="T130" s="80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9" t="s">
        <v>154</v>
      </c>
      <c r="AU130" s="19" t="s">
        <v>82</v>
      </c>
    </row>
    <row r="131" s="13" customFormat="1">
      <c r="A131" s="13"/>
      <c r="B131" s="224"/>
      <c r="C131" s="225"/>
      <c r="D131" s="218" t="s">
        <v>158</v>
      </c>
      <c r="E131" s="226" t="s">
        <v>17</v>
      </c>
      <c r="F131" s="227" t="s">
        <v>159</v>
      </c>
      <c r="G131" s="225"/>
      <c r="H131" s="226" t="s">
        <v>17</v>
      </c>
      <c r="I131" s="225"/>
      <c r="J131" s="225"/>
      <c r="K131" s="225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158</v>
      </c>
      <c r="AU131" s="232" t="s">
        <v>82</v>
      </c>
      <c r="AV131" s="13" t="s">
        <v>80</v>
      </c>
      <c r="AW131" s="13" t="s">
        <v>35</v>
      </c>
      <c r="AX131" s="13" t="s">
        <v>73</v>
      </c>
      <c r="AY131" s="232" t="s">
        <v>145</v>
      </c>
    </row>
    <row r="132" s="13" customFormat="1">
      <c r="A132" s="13"/>
      <c r="B132" s="224"/>
      <c r="C132" s="225"/>
      <c r="D132" s="218" t="s">
        <v>158</v>
      </c>
      <c r="E132" s="226" t="s">
        <v>17</v>
      </c>
      <c r="F132" s="227" t="s">
        <v>536</v>
      </c>
      <c r="G132" s="225"/>
      <c r="H132" s="226" t="s">
        <v>17</v>
      </c>
      <c r="I132" s="225"/>
      <c r="J132" s="225"/>
      <c r="K132" s="225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158</v>
      </c>
      <c r="AU132" s="232" t="s">
        <v>82</v>
      </c>
      <c r="AV132" s="13" t="s">
        <v>80</v>
      </c>
      <c r="AW132" s="13" t="s">
        <v>35</v>
      </c>
      <c r="AX132" s="13" t="s">
        <v>73</v>
      </c>
      <c r="AY132" s="232" t="s">
        <v>145</v>
      </c>
    </row>
    <row r="133" s="13" customFormat="1">
      <c r="A133" s="13"/>
      <c r="B133" s="224"/>
      <c r="C133" s="225"/>
      <c r="D133" s="218" t="s">
        <v>158</v>
      </c>
      <c r="E133" s="226" t="s">
        <v>17</v>
      </c>
      <c r="F133" s="227" t="s">
        <v>201</v>
      </c>
      <c r="G133" s="225"/>
      <c r="H133" s="226" t="s">
        <v>17</v>
      </c>
      <c r="I133" s="225"/>
      <c r="J133" s="225"/>
      <c r="K133" s="225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158</v>
      </c>
      <c r="AU133" s="232" t="s">
        <v>82</v>
      </c>
      <c r="AV133" s="13" t="s">
        <v>80</v>
      </c>
      <c r="AW133" s="13" t="s">
        <v>35</v>
      </c>
      <c r="AX133" s="13" t="s">
        <v>73</v>
      </c>
      <c r="AY133" s="232" t="s">
        <v>145</v>
      </c>
    </row>
    <row r="134" s="14" customFormat="1">
      <c r="A134" s="14"/>
      <c r="B134" s="233"/>
      <c r="C134" s="234"/>
      <c r="D134" s="218" t="s">
        <v>158</v>
      </c>
      <c r="E134" s="235" t="s">
        <v>17</v>
      </c>
      <c r="F134" s="236" t="s">
        <v>541</v>
      </c>
      <c r="G134" s="234"/>
      <c r="H134" s="237">
        <v>84</v>
      </c>
      <c r="I134" s="234"/>
      <c r="J134" s="234"/>
      <c r="K134" s="234"/>
      <c r="L134" s="238"/>
      <c r="M134" s="239"/>
      <c r="N134" s="240"/>
      <c r="O134" s="240"/>
      <c r="P134" s="240"/>
      <c r="Q134" s="240"/>
      <c r="R134" s="240"/>
      <c r="S134" s="240"/>
      <c r="T134" s="24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2" t="s">
        <v>158</v>
      </c>
      <c r="AU134" s="242" t="s">
        <v>82</v>
      </c>
      <c r="AV134" s="14" t="s">
        <v>82</v>
      </c>
      <c r="AW134" s="14" t="s">
        <v>35</v>
      </c>
      <c r="AX134" s="14" t="s">
        <v>80</v>
      </c>
      <c r="AY134" s="242" t="s">
        <v>145</v>
      </c>
    </row>
    <row r="135" s="12" customFormat="1" ht="22.8" customHeight="1">
      <c r="A135" s="12"/>
      <c r="B135" s="191"/>
      <c r="C135" s="192"/>
      <c r="D135" s="193" t="s">
        <v>72</v>
      </c>
      <c r="E135" s="204" t="s">
        <v>542</v>
      </c>
      <c r="F135" s="204" t="s">
        <v>543</v>
      </c>
      <c r="G135" s="192"/>
      <c r="H135" s="192"/>
      <c r="I135" s="192"/>
      <c r="J135" s="205">
        <f>BK135</f>
        <v>1589294.1499999999</v>
      </c>
      <c r="K135" s="192"/>
      <c r="L135" s="196"/>
      <c r="M135" s="197"/>
      <c r="N135" s="198"/>
      <c r="O135" s="198"/>
      <c r="P135" s="199">
        <f>SUM(P136:P255)</f>
        <v>69.545999999999992</v>
      </c>
      <c r="Q135" s="198"/>
      <c r="R135" s="199">
        <f>SUM(R136:R255)</f>
        <v>0.02928</v>
      </c>
      <c r="S135" s="198"/>
      <c r="T135" s="200">
        <f>SUM(T136:T255)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169</v>
      </c>
      <c r="AT135" s="202" t="s">
        <v>72</v>
      </c>
      <c r="AU135" s="202" t="s">
        <v>80</v>
      </c>
      <c r="AY135" s="201" t="s">
        <v>145</v>
      </c>
      <c r="BK135" s="203">
        <f>SUM(BK136:BK255)</f>
        <v>1589294.1499999999</v>
      </c>
    </row>
    <row r="136" s="2" customFormat="1" ht="21.75" customHeight="1">
      <c r="A136" s="34"/>
      <c r="B136" s="35"/>
      <c r="C136" s="206" t="s">
        <v>211</v>
      </c>
      <c r="D136" s="206" t="s">
        <v>147</v>
      </c>
      <c r="E136" s="207" t="s">
        <v>544</v>
      </c>
      <c r="F136" s="208" t="s">
        <v>545</v>
      </c>
      <c r="G136" s="209" t="s">
        <v>262</v>
      </c>
      <c r="H136" s="210">
        <v>4</v>
      </c>
      <c r="I136" s="211">
        <v>5150</v>
      </c>
      <c r="J136" s="211">
        <f>ROUND(I136*H136,2)</f>
        <v>20600</v>
      </c>
      <c r="K136" s="208" t="s">
        <v>151</v>
      </c>
      <c r="L136" s="40"/>
      <c r="M136" s="212" t="s">
        <v>17</v>
      </c>
      <c r="N136" s="213" t="s">
        <v>44</v>
      </c>
      <c r="O136" s="214">
        <v>5.9500000000000002</v>
      </c>
      <c r="P136" s="214">
        <f>O136*H136</f>
        <v>23.800000000000001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16" t="s">
        <v>175</v>
      </c>
      <c r="AT136" s="216" t="s">
        <v>147</v>
      </c>
      <c r="AU136" s="216" t="s">
        <v>82</v>
      </c>
      <c r="AY136" s="19" t="s">
        <v>145</v>
      </c>
      <c r="BE136" s="217">
        <f>IF(N136="základní",J136,0)</f>
        <v>20600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9" t="s">
        <v>80</v>
      </c>
      <c r="BK136" s="217">
        <f>ROUND(I136*H136,2)</f>
        <v>20600</v>
      </c>
      <c r="BL136" s="19" t="s">
        <v>175</v>
      </c>
      <c r="BM136" s="216" t="s">
        <v>546</v>
      </c>
    </row>
    <row r="137" s="2" customFormat="1">
      <c r="A137" s="34"/>
      <c r="B137" s="35"/>
      <c r="C137" s="36"/>
      <c r="D137" s="218" t="s">
        <v>154</v>
      </c>
      <c r="E137" s="36"/>
      <c r="F137" s="219" t="s">
        <v>547</v>
      </c>
      <c r="G137" s="36"/>
      <c r="H137" s="36"/>
      <c r="I137" s="36"/>
      <c r="J137" s="36"/>
      <c r="K137" s="36"/>
      <c r="L137" s="40"/>
      <c r="M137" s="220"/>
      <c r="N137" s="221"/>
      <c r="O137" s="79"/>
      <c r="P137" s="79"/>
      <c r="Q137" s="79"/>
      <c r="R137" s="79"/>
      <c r="S137" s="79"/>
      <c r="T137" s="80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9" t="s">
        <v>154</v>
      </c>
      <c r="AU137" s="19" t="s">
        <v>82</v>
      </c>
    </row>
    <row r="138" s="2" customFormat="1">
      <c r="A138" s="34"/>
      <c r="B138" s="35"/>
      <c r="C138" s="36"/>
      <c r="D138" s="222" t="s">
        <v>156</v>
      </c>
      <c r="E138" s="36"/>
      <c r="F138" s="223" t="s">
        <v>548</v>
      </c>
      <c r="G138" s="36"/>
      <c r="H138" s="36"/>
      <c r="I138" s="36"/>
      <c r="J138" s="36"/>
      <c r="K138" s="36"/>
      <c r="L138" s="40"/>
      <c r="M138" s="220"/>
      <c r="N138" s="221"/>
      <c r="O138" s="79"/>
      <c r="P138" s="79"/>
      <c r="Q138" s="79"/>
      <c r="R138" s="79"/>
      <c r="S138" s="79"/>
      <c r="T138" s="80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156</v>
      </c>
      <c r="AU138" s="19" t="s">
        <v>82</v>
      </c>
    </row>
    <row r="139" s="13" customFormat="1">
      <c r="A139" s="13"/>
      <c r="B139" s="224"/>
      <c r="C139" s="225"/>
      <c r="D139" s="218" t="s">
        <v>158</v>
      </c>
      <c r="E139" s="226" t="s">
        <v>17</v>
      </c>
      <c r="F139" s="227" t="s">
        <v>159</v>
      </c>
      <c r="G139" s="225"/>
      <c r="H139" s="226" t="s">
        <v>17</v>
      </c>
      <c r="I139" s="225"/>
      <c r="J139" s="225"/>
      <c r="K139" s="225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158</v>
      </c>
      <c r="AU139" s="232" t="s">
        <v>82</v>
      </c>
      <c r="AV139" s="13" t="s">
        <v>80</v>
      </c>
      <c r="AW139" s="13" t="s">
        <v>35</v>
      </c>
      <c r="AX139" s="13" t="s">
        <v>73</v>
      </c>
      <c r="AY139" s="232" t="s">
        <v>145</v>
      </c>
    </row>
    <row r="140" s="13" customFormat="1">
      <c r="A140" s="13"/>
      <c r="B140" s="224"/>
      <c r="C140" s="225"/>
      <c r="D140" s="218" t="s">
        <v>158</v>
      </c>
      <c r="E140" s="226" t="s">
        <v>17</v>
      </c>
      <c r="F140" s="227" t="s">
        <v>549</v>
      </c>
      <c r="G140" s="225"/>
      <c r="H140" s="226" t="s">
        <v>17</v>
      </c>
      <c r="I140" s="225"/>
      <c r="J140" s="225"/>
      <c r="K140" s="225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158</v>
      </c>
      <c r="AU140" s="232" t="s">
        <v>82</v>
      </c>
      <c r="AV140" s="13" t="s">
        <v>80</v>
      </c>
      <c r="AW140" s="13" t="s">
        <v>35</v>
      </c>
      <c r="AX140" s="13" t="s">
        <v>73</v>
      </c>
      <c r="AY140" s="232" t="s">
        <v>145</v>
      </c>
    </row>
    <row r="141" s="14" customFormat="1">
      <c r="A141" s="14"/>
      <c r="B141" s="233"/>
      <c r="C141" s="234"/>
      <c r="D141" s="218" t="s">
        <v>158</v>
      </c>
      <c r="E141" s="235" t="s">
        <v>17</v>
      </c>
      <c r="F141" s="236" t="s">
        <v>169</v>
      </c>
      <c r="G141" s="234"/>
      <c r="H141" s="237">
        <v>3</v>
      </c>
      <c r="I141" s="234"/>
      <c r="J141" s="234"/>
      <c r="K141" s="234"/>
      <c r="L141" s="238"/>
      <c r="M141" s="239"/>
      <c r="N141" s="240"/>
      <c r="O141" s="240"/>
      <c r="P141" s="240"/>
      <c r="Q141" s="240"/>
      <c r="R141" s="240"/>
      <c r="S141" s="240"/>
      <c r="T141" s="24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2" t="s">
        <v>158</v>
      </c>
      <c r="AU141" s="242" t="s">
        <v>82</v>
      </c>
      <c r="AV141" s="14" t="s">
        <v>82</v>
      </c>
      <c r="AW141" s="14" t="s">
        <v>35</v>
      </c>
      <c r="AX141" s="14" t="s">
        <v>73</v>
      </c>
      <c r="AY141" s="242" t="s">
        <v>145</v>
      </c>
    </row>
    <row r="142" s="13" customFormat="1">
      <c r="A142" s="13"/>
      <c r="B142" s="224"/>
      <c r="C142" s="225"/>
      <c r="D142" s="218" t="s">
        <v>158</v>
      </c>
      <c r="E142" s="226" t="s">
        <v>17</v>
      </c>
      <c r="F142" s="227" t="s">
        <v>550</v>
      </c>
      <c r="G142" s="225"/>
      <c r="H142" s="226" t="s">
        <v>17</v>
      </c>
      <c r="I142" s="225"/>
      <c r="J142" s="225"/>
      <c r="K142" s="225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158</v>
      </c>
      <c r="AU142" s="232" t="s">
        <v>82</v>
      </c>
      <c r="AV142" s="13" t="s">
        <v>80</v>
      </c>
      <c r="AW142" s="13" t="s">
        <v>35</v>
      </c>
      <c r="AX142" s="13" t="s">
        <v>73</v>
      </c>
      <c r="AY142" s="232" t="s">
        <v>145</v>
      </c>
    </row>
    <row r="143" s="14" customFormat="1">
      <c r="A143" s="14"/>
      <c r="B143" s="233"/>
      <c r="C143" s="234"/>
      <c r="D143" s="218" t="s">
        <v>158</v>
      </c>
      <c r="E143" s="235" t="s">
        <v>17</v>
      </c>
      <c r="F143" s="236" t="s">
        <v>80</v>
      </c>
      <c r="G143" s="234"/>
      <c r="H143" s="237">
        <v>1</v>
      </c>
      <c r="I143" s="234"/>
      <c r="J143" s="234"/>
      <c r="K143" s="234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158</v>
      </c>
      <c r="AU143" s="242" t="s">
        <v>82</v>
      </c>
      <c r="AV143" s="14" t="s">
        <v>82</v>
      </c>
      <c r="AW143" s="14" t="s">
        <v>35</v>
      </c>
      <c r="AX143" s="14" t="s">
        <v>73</v>
      </c>
      <c r="AY143" s="242" t="s">
        <v>145</v>
      </c>
    </row>
    <row r="144" s="15" customFormat="1">
      <c r="A144" s="15"/>
      <c r="B144" s="252"/>
      <c r="C144" s="253"/>
      <c r="D144" s="218" t="s">
        <v>158</v>
      </c>
      <c r="E144" s="254" t="s">
        <v>17</v>
      </c>
      <c r="F144" s="255" t="s">
        <v>258</v>
      </c>
      <c r="G144" s="253"/>
      <c r="H144" s="256">
        <v>4</v>
      </c>
      <c r="I144" s="253"/>
      <c r="J144" s="253"/>
      <c r="K144" s="253"/>
      <c r="L144" s="257"/>
      <c r="M144" s="258"/>
      <c r="N144" s="259"/>
      <c r="O144" s="259"/>
      <c r="P144" s="259"/>
      <c r="Q144" s="259"/>
      <c r="R144" s="259"/>
      <c r="S144" s="259"/>
      <c r="T144" s="260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1" t="s">
        <v>158</v>
      </c>
      <c r="AU144" s="261" t="s">
        <v>82</v>
      </c>
      <c r="AV144" s="15" t="s">
        <v>152</v>
      </c>
      <c r="AW144" s="15" t="s">
        <v>35</v>
      </c>
      <c r="AX144" s="15" t="s">
        <v>80</v>
      </c>
      <c r="AY144" s="261" t="s">
        <v>145</v>
      </c>
    </row>
    <row r="145" s="2" customFormat="1" ht="16.5" customHeight="1">
      <c r="A145" s="34"/>
      <c r="B145" s="35"/>
      <c r="C145" s="243" t="s">
        <v>216</v>
      </c>
      <c r="D145" s="243" t="s">
        <v>167</v>
      </c>
      <c r="E145" s="244" t="s">
        <v>551</v>
      </c>
      <c r="F145" s="245" t="s">
        <v>552</v>
      </c>
      <c r="G145" s="246" t="s">
        <v>262</v>
      </c>
      <c r="H145" s="247">
        <v>1</v>
      </c>
      <c r="I145" s="248">
        <v>38625</v>
      </c>
      <c r="J145" s="248">
        <f>ROUND(I145*H145,2)</f>
        <v>38625</v>
      </c>
      <c r="K145" s="245" t="s">
        <v>269</v>
      </c>
      <c r="L145" s="249"/>
      <c r="M145" s="250" t="s">
        <v>17</v>
      </c>
      <c r="N145" s="251" t="s">
        <v>44</v>
      </c>
      <c r="O145" s="214">
        <v>0</v>
      </c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6" t="s">
        <v>184</v>
      </c>
      <c r="AT145" s="216" t="s">
        <v>167</v>
      </c>
      <c r="AU145" s="216" t="s">
        <v>82</v>
      </c>
      <c r="AY145" s="19" t="s">
        <v>145</v>
      </c>
      <c r="BE145" s="217">
        <f>IF(N145="základní",J145,0)</f>
        <v>38625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9" t="s">
        <v>80</v>
      </c>
      <c r="BK145" s="217">
        <f>ROUND(I145*H145,2)</f>
        <v>38625</v>
      </c>
      <c r="BL145" s="19" t="s">
        <v>175</v>
      </c>
      <c r="BM145" s="216" t="s">
        <v>553</v>
      </c>
    </row>
    <row r="146" s="2" customFormat="1">
      <c r="A146" s="34"/>
      <c r="B146" s="35"/>
      <c r="C146" s="36"/>
      <c r="D146" s="218" t="s">
        <v>154</v>
      </c>
      <c r="E146" s="36"/>
      <c r="F146" s="219" t="s">
        <v>552</v>
      </c>
      <c r="G146" s="36"/>
      <c r="H146" s="36"/>
      <c r="I146" s="36"/>
      <c r="J146" s="36"/>
      <c r="K146" s="36"/>
      <c r="L146" s="40"/>
      <c r="M146" s="220"/>
      <c r="N146" s="221"/>
      <c r="O146" s="79"/>
      <c r="P146" s="79"/>
      <c r="Q146" s="79"/>
      <c r="R146" s="79"/>
      <c r="S146" s="79"/>
      <c r="T146" s="80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154</v>
      </c>
      <c r="AU146" s="19" t="s">
        <v>82</v>
      </c>
    </row>
    <row r="147" s="13" customFormat="1">
      <c r="A147" s="13"/>
      <c r="B147" s="224"/>
      <c r="C147" s="225"/>
      <c r="D147" s="218" t="s">
        <v>158</v>
      </c>
      <c r="E147" s="226" t="s">
        <v>17</v>
      </c>
      <c r="F147" s="227" t="s">
        <v>159</v>
      </c>
      <c r="G147" s="225"/>
      <c r="H147" s="226" t="s">
        <v>17</v>
      </c>
      <c r="I147" s="225"/>
      <c r="J147" s="225"/>
      <c r="K147" s="225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158</v>
      </c>
      <c r="AU147" s="232" t="s">
        <v>82</v>
      </c>
      <c r="AV147" s="13" t="s">
        <v>80</v>
      </c>
      <c r="AW147" s="13" t="s">
        <v>35</v>
      </c>
      <c r="AX147" s="13" t="s">
        <v>73</v>
      </c>
      <c r="AY147" s="232" t="s">
        <v>145</v>
      </c>
    </row>
    <row r="148" s="13" customFormat="1">
      <c r="A148" s="13"/>
      <c r="B148" s="224"/>
      <c r="C148" s="225"/>
      <c r="D148" s="218" t="s">
        <v>158</v>
      </c>
      <c r="E148" s="226" t="s">
        <v>17</v>
      </c>
      <c r="F148" s="227" t="s">
        <v>554</v>
      </c>
      <c r="G148" s="225"/>
      <c r="H148" s="226" t="s">
        <v>17</v>
      </c>
      <c r="I148" s="225"/>
      <c r="J148" s="225"/>
      <c r="K148" s="225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158</v>
      </c>
      <c r="AU148" s="232" t="s">
        <v>82</v>
      </c>
      <c r="AV148" s="13" t="s">
        <v>80</v>
      </c>
      <c r="AW148" s="13" t="s">
        <v>35</v>
      </c>
      <c r="AX148" s="13" t="s">
        <v>73</v>
      </c>
      <c r="AY148" s="232" t="s">
        <v>145</v>
      </c>
    </row>
    <row r="149" s="14" customFormat="1">
      <c r="A149" s="14"/>
      <c r="B149" s="233"/>
      <c r="C149" s="234"/>
      <c r="D149" s="218" t="s">
        <v>158</v>
      </c>
      <c r="E149" s="235" t="s">
        <v>17</v>
      </c>
      <c r="F149" s="236" t="s">
        <v>80</v>
      </c>
      <c r="G149" s="234"/>
      <c r="H149" s="237">
        <v>1</v>
      </c>
      <c r="I149" s="234"/>
      <c r="J149" s="234"/>
      <c r="K149" s="234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158</v>
      </c>
      <c r="AU149" s="242" t="s">
        <v>82</v>
      </c>
      <c r="AV149" s="14" t="s">
        <v>82</v>
      </c>
      <c r="AW149" s="14" t="s">
        <v>35</v>
      </c>
      <c r="AX149" s="14" t="s">
        <v>80</v>
      </c>
      <c r="AY149" s="242" t="s">
        <v>145</v>
      </c>
    </row>
    <row r="150" s="2" customFormat="1" ht="55.5" customHeight="1">
      <c r="A150" s="34"/>
      <c r="B150" s="35"/>
      <c r="C150" s="243" t="s">
        <v>224</v>
      </c>
      <c r="D150" s="243" t="s">
        <v>167</v>
      </c>
      <c r="E150" s="244" t="s">
        <v>555</v>
      </c>
      <c r="F150" s="245" t="s">
        <v>556</v>
      </c>
      <c r="G150" s="246" t="s">
        <v>262</v>
      </c>
      <c r="H150" s="247">
        <v>3</v>
      </c>
      <c r="I150" s="248">
        <v>39852</v>
      </c>
      <c r="J150" s="248">
        <f>ROUND(I150*H150,2)</f>
        <v>119556</v>
      </c>
      <c r="K150" s="245" t="s">
        <v>269</v>
      </c>
      <c r="L150" s="249"/>
      <c r="M150" s="250" t="s">
        <v>17</v>
      </c>
      <c r="N150" s="251" t="s">
        <v>44</v>
      </c>
      <c r="O150" s="214">
        <v>0</v>
      </c>
      <c r="P150" s="214">
        <f>O150*H150</f>
        <v>0</v>
      </c>
      <c r="Q150" s="214">
        <v>0.0080000000000000002</v>
      </c>
      <c r="R150" s="214">
        <f>Q150*H150</f>
        <v>0.024</v>
      </c>
      <c r="S150" s="214">
        <v>0</v>
      </c>
      <c r="T150" s="21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184</v>
      </c>
      <c r="AT150" s="216" t="s">
        <v>167</v>
      </c>
      <c r="AU150" s="216" t="s">
        <v>82</v>
      </c>
      <c r="AY150" s="19" t="s">
        <v>145</v>
      </c>
      <c r="BE150" s="217">
        <f>IF(N150="základní",J150,0)</f>
        <v>119556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9" t="s">
        <v>80</v>
      </c>
      <c r="BK150" s="217">
        <f>ROUND(I150*H150,2)</f>
        <v>119556</v>
      </c>
      <c r="BL150" s="19" t="s">
        <v>175</v>
      </c>
      <c r="BM150" s="216" t="s">
        <v>557</v>
      </c>
    </row>
    <row r="151" s="2" customFormat="1">
      <c r="A151" s="34"/>
      <c r="B151" s="35"/>
      <c r="C151" s="36"/>
      <c r="D151" s="218" t="s">
        <v>154</v>
      </c>
      <c r="E151" s="36"/>
      <c r="F151" s="219" t="s">
        <v>558</v>
      </c>
      <c r="G151" s="36"/>
      <c r="H151" s="36"/>
      <c r="I151" s="36"/>
      <c r="J151" s="36"/>
      <c r="K151" s="36"/>
      <c r="L151" s="40"/>
      <c r="M151" s="220"/>
      <c r="N151" s="221"/>
      <c r="O151" s="79"/>
      <c r="P151" s="79"/>
      <c r="Q151" s="79"/>
      <c r="R151" s="79"/>
      <c r="S151" s="79"/>
      <c r="T151" s="80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154</v>
      </c>
      <c r="AU151" s="19" t="s">
        <v>82</v>
      </c>
    </row>
    <row r="152" s="13" customFormat="1">
      <c r="A152" s="13"/>
      <c r="B152" s="224"/>
      <c r="C152" s="225"/>
      <c r="D152" s="218" t="s">
        <v>158</v>
      </c>
      <c r="E152" s="226" t="s">
        <v>17</v>
      </c>
      <c r="F152" s="227" t="s">
        <v>159</v>
      </c>
      <c r="G152" s="225"/>
      <c r="H152" s="226" t="s">
        <v>17</v>
      </c>
      <c r="I152" s="225"/>
      <c r="J152" s="225"/>
      <c r="K152" s="225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158</v>
      </c>
      <c r="AU152" s="232" t="s">
        <v>82</v>
      </c>
      <c r="AV152" s="13" t="s">
        <v>80</v>
      </c>
      <c r="AW152" s="13" t="s">
        <v>35</v>
      </c>
      <c r="AX152" s="13" t="s">
        <v>73</v>
      </c>
      <c r="AY152" s="232" t="s">
        <v>145</v>
      </c>
    </row>
    <row r="153" s="13" customFormat="1">
      <c r="A153" s="13"/>
      <c r="B153" s="224"/>
      <c r="C153" s="225"/>
      <c r="D153" s="218" t="s">
        <v>158</v>
      </c>
      <c r="E153" s="226" t="s">
        <v>17</v>
      </c>
      <c r="F153" s="227" t="s">
        <v>559</v>
      </c>
      <c r="G153" s="225"/>
      <c r="H153" s="226" t="s">
        <v>17</v>
      </c>
      <c r="I153" s="225"/>
      <c r="J153" s="225"/>
      <c r="K153" s="225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158</v>
      </c>
      <c r="AU153" s="232" t="s">
        <v>82</v>
      </c>
      <c r="AV153" s="13" t="s">
        <v>80</v>
      </c>
      <c r="AW153" s="13" t="s">
        <v>35</v>
      </c>
      <c r="AX153" s="13" t="s">
        <v>73</v>
      </c>
      <c r="AY153" s="232" t="s">
        <v>145</v>
      </c>
    </row>
    <row r="154" s="14" customFormat="1">
      <c r="A154" s="14"/>
      <c r="B154" s="233"/>
      <c r="C154" s="234"/>
      <c r="D154" s="218" t="s">
        <v>158</v>
      </c>
      <c r="E154" s="235" t="s">
        <v>17</v>
      </c>
      <c r="F154" s="236" t="s">
        <v>169</v>
      </c>
      <c r="G154" s="234"/>
      <c r="H154" s="237">
        <v>3</v>
      </c>
      <c r="I154" s="234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2" t="s">
        <v>158</v>
      </c>
      <c r="AU154" s="242" t="s">
        <v>82</v>
      </c>
      <c r="AV154" s="14" t="s">
        <v>82</v>
      </c>
      <c r="AW154" s="14" t="s">
        <v>35</v>
      </c>
      <c r="AX154" s="14" t="s">
        <v>80</v>
      </c>
      <c r="AY154" s="242" t="s">
        <v>145</v>
      </c>
    </row>
    <row r="155" s="13" customFormat="1">
      <c r="A155" s="13"/>
      <c r="B155" s="224"/>
      <c r="C155" s="225"/>
      <c r="D155" s="218" t="s">
        <v>158</v>
      </c>
      <c r="E155" s="226" t="s">
        <v>17</v>
      </c>
      <c r="F155" s="227" t="s">
        <v>560</v>
      </c>
      <c r="G155" s="225"/>
      <c r="H155" s="226" t="s">
        <v>17</v>
      </c>
      <c r="I155" s="225"/>
      <c r="J155" s="225"/>
      <c r="K155" s="225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158</v>
      </c>
      <c r="AU155" s="232" t="s">
        <v>82</v>
      </c>
      <c r="AV155" s="13" t="s">
        <v>80</v>
      </c>
      <c r="AW155" s="13" t="s">
        <v>35</v>
      </c>
      <c r="AX155" s="13" t="s">
        <v>73</v>
      </c>
      <c r="AY155" s="232" t="s">
        <v>145</v>
      </c>
    </row>
    <row r="156" s="13" customFormat="1">
      <c r="A156" s="13"/>
      <c r="B156" s="224"/>
      <c r="C156" s="225"/>
      <c r="D156" s="218" t="s">
        <v>158</v>
      </c>
      <c r="E156" s="226" t="s">
        <v>17</v>
      </c>
      <c r="F156" s="227" t="s">
        <v>561</v>
      </c>
      <c r="G156" s="225"/>
      <c r="H156" s="226" t="s">
        <v>17</v>
      </c>
      <c r="I156" s="225"/>
      <c r="J156" s="225"/>
      <c r="K156" s="225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158</v>
      </c>
      <c r="AU156" s="232" t="s">
        <v>82</v>
      </c>
      <c r="AV156" s="13" t="s">
        <v>80</v>
      </c>
      <c r="AW156" s="13" t="s">
        <v>35</v>
      </c>
      <c r="AX156" s="13" t="s">
        <v>73</v>
      </c>
      <c r="AY156" s="232" t="s">
        <v>145</v>
      </c>
    </row>
    <row r="157" s="13" customFormat="1">
      <c r="A157" s="13"/>
      <c r="B157" s="224"/>
      <c r="C157" s="225"/>
      <c r="D157" s="218" t="s">
        <v>158</v>
      </c>
      <c r="E157" s="226" t="s">
        <v>17</v>
      </c>
      <c r="F157" s="227" t="s">
        <v>562</v>
      </c>
      <c r="G157" s="225"/>
      <c r="H157" s="226" t="s">
        <v>17</v>
      </c>
      <c r="I157" s="225"/>
      <c r="J157" s="225"/>
      <c r="K157" s="225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158</v>
      </c>
      <c r="AU157" s="232" t="s">
        <v>82</v>
      </c>
      <c r="AV157" s="13" t="s">
        <v>80</v>
      </c>
      <c r="AW157" s="13" t="s">
        <v>35</v>
      </c>
      <c r="AX157" s="13" t="s">
        <v>73</v>
      </c>
      <c r="AY157" s="232" t="s">
        <v>145</v>
      </c>
    </row>
    <row r="158" s="13" customFormat="1">
      <c r="A158" s="13"/>
      <c r="B158" s="224"/>
      <c r="C158" s="225"/>
      <c r="D158" s="218" t="s">
        <v>158</v>
      </c>
      <c r="E158" s="226" t="s">
        <v>17</v>
      </c>
      <c r="F158" s="227" t="s">
        <v>563</v>
      </c>
      <c r="G158" s="225"/>
      <c r="H158" s="226" t="s">
        <v>17</v>
      </c>
      <c r="I158" s="225"/>
      <c r="J158" s="225"/>
      <c r="K158" s="225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158</v>
      </c>
      <c r="AU158" s="232" t="s">
        <v>82</v>
      </c>
      <c r="AV158" s="13" t="s">
        <v>80</v>
      </c>
      <c r="AW158" s="13" t="s">
        <v>35</v>
      </c>
      <c r="AX158" s="13" t="s">
        <v>73</v>
      </c>
      <c r="AY158" s="232" t="s">
        <v>145</v>
      </c>
    </row>
    <row r="159" s="13" customFormat="1">
      <c r="A159" s="13"/>
      <c r="B159" s="224"/>
      <c r="C159" s="225"/>
      <c r="D159" s="218" t="s">
        <v>158</v>
      </c>
      <c r="E159" s="226" t="s">
        <v>17</v>
      </c>
      <c r="F159" s="227" t="s">
        <v>564</v>
      </c>
      <c r="G159" s="225"/>
      <c r="H159" s="226" t="s">
        <v>17</v>
      </c>
      <c r="I159" s="225"/>
      <c r="J159" s="225"/>
      <c r="K159" s="225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158</v>
      </c>
      <c r="AU159" s="232" t="s">
        <v>82</v>
      </c>
      <c r="AV159" s="13" t="s">
        <v>80</v>
      </c>
      <c r="AW159" s="13" t="s">
        <v>35</v>
      </c>
      <c r="AX159" s="13" t="s">
        <v>73</v>
      </c>
      <c r="AY159" s="232" t="s">
        <v>145</v>
      </c>
    </row>
    <row r="160" s="13" customFormat="1">
      <c r="A160" s="13"/>
      <c r="B160" s="224"/>
      <c r="C160" s="225"/>
      <c r="D160" s="218" t="s">
        <v>158</v>
      </c>
      <c r="E160" s="226" t="s">
        <v>17</v>
      </c>
      <c r="F160" s="227" t="s">
        <v>565</v>
      </c>
      <c r="G160" s="225"/>
      <c r="H160" s="226" t="s">
        <v>17</v>
      </c>
      <c r="I160" s="225"/>
      <c r="J160" s="225"/>
      <c r="K160" s="225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158</v>
      </c>
      <c r="AU160" s="232" t="s">
        <v>82</v>
      </c>
      <c r="AV160" s="13" t="s">
        <v>80</v>
      </c>
      <c r="AW160" s="13" t="s">
        <v>35</v>
      </c>
      <c r="AX160" s="13" t="s">
        <v>73</v>
      </c>
      <c r="AY160" s="232" t="s">
        <v>145</v>
      </c>
    </row>
    <row r="161" s="2" customFormat="1" ht="16.5" customHeight="1">
      <c r="A161" s="34"/>
      <c r="B161" s="35"/>
      <c r="C161" s="243" t="s">
        <v>566</v>
      </c>
      <c r="D161" s="243" t="s">
        <v>167</v>
      </c>
      <c r="E161" s="244" t="s">
        <v>567</v>
      </c>
      <c r="F161" s="245" t="s">
        <v>568</v>
      </c>
      <c r="G161" s="246" t="s">
        <v>262</v>
      </c>
      <c r="H161" s="247">
        <v>3</v>
      </c>
      <c r="I161" s="248">
        <v>18400</v>
      </c>
      <c r="J161" s="248">
        <f>ROUND(I161*H161,2)</f>
        <v>55200</v>
      </c>
      <c r="K161" s="245" t="s">
        <v>269</v>
      </c>
      <c r="L161" s="249"/>
      <c r="M161" s="250" t="s">
        <v>17</v>
      </c>
      <c r="N161" s="251" t="s">
        <v>44</v>
      </c>
      <c r="O161" s="214">
        <v>0</v>
      </c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6" t="s">
        <v>184</v>
      </c>
      <c r="AT161" s="216" t="s">
        <v>167</v>
      </c>
      <c r="AU161" s="216" t="s">
        <v>82</v>
      </c>
      <c r="AY161" s="19" t="s">
        <v>145</v>
      </c>
      <c r="BE161" s="217">
        <f>IF(N161="základní",J161,0)</f>
        <v>55200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9" t="s">
        <v>80</v>
      </c>
      <c r="BK161" s="217">
        <f>ROUND(I161*H161,2)</f>
        <v>55200</v>
      </c>
      <c r="BL161" s="19" t="s">
        <v>175</v>
      </c>
      <c r="BM161" s="216" t="s">
        <v>569</v>
      </c>
    </row>
    <row r="162" s="2" customFormat="1">
      <c r="A162" s="34"/>
      <c r="B162" s="35"/>
      <c r="C162" s="36"/>
      <c r="D162" s="218" t="s">
        <v>154</v>
      </c>
      <c r="E162" s="36"/>
      <c r="F162" s="219" t="s">
        <v>568</v>
      </c>
      <c r="G162" s="36"/>
      <c r="H162" s="36"/>
      <c r="I162" s="36"/>
      <c r="J162" s="36"/>
      <c r="K162" s="36"/>
      <c r="L162" s="40"/>
      <c r="M162" s="220"/>
      <c r="N162" s="221"/>
      <c r="O162" s="79"/>
      <c r="P162" s="79"/>
      <c r="Q162" s="79"/>
      <c r="R162" s="79"/>
      <c r="S162" s="79"/>
      <c r="T162" s="80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154</v>
      </c>
      <c r="AU162" s="19" t="s">
        <v>82</v>
      </c>
    </row>
    <row r="163" s="13" customFormat="1">
      <c r="A163" s="13"/>
      <c r="B163" s="224"/>
      <c r="C163" s="225"/>
      <c r="D163" s="218" t="s">
        <v>158</v>
      </c>
      <c r="E163" s="226" t="s">
        <v>17</v>
      </c>
      <c r="F163" s="227" t="s">
        <v>159</v>
      </c>
      <c r="G163" s="225"/>
      <c r="H163" s="226" t="s">
        <v>17</v>
      </c>
      <c r="I163" s="225"/>
      <c r="J163" s="225"/>
      <c r="K163" s="225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158</v>
      </c>
      <c r="AU163" s="232" t="s">
        <v>82</v>
      </c>
      <c r="AV163" s="13" t="s">
        <v>80</v>
      </c>
      <c r="AW163" s="13" t="s">
        <v>35</v>
      </c>
      <c r="AX163" s="13" t="s">
        <v>73</v>
      </c>
      <c r="AY163" s="232" t="s">
        <v>145</v>
      </c>
    </row>
    <row r="164" s="13" customFormat="1">
      <c r="A164" s="13"/>
      <c r="B164" s="224"/>
      <c r="C164" s="225"/>
      <c r="D164" s="218" t="s">
        <v>158</v>
      </c>
      <c r="E164" s="226" t="s">
        <v>17</v>
      </c>
      <c r="F164" s="227" t="s">
        <v>570</v>
      </c>
      <c r="G164" s="225"/>
      <c r="H164" s="226" t="s">
        <v>17</v>
      </c>
      <c r="I164" s="225"/>
      <c r="J164" s="225"/>
      <c r="K164" s="225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158</v>
      </c>
      <c r="AU164" s="232" t="s">
        <v>82</v>
      </c>
      <c r="AV164" s="13" t="s">
        <v>80</v>
      </c>
      <c r="AW164" s="13" t="s">
        <v>35</v>
      </c>
      <c r="AX164" s="13" t="s">
        <v>73</v>
      </c>
      <c r="AY164" s="232" t="s">
        <v>145</v>
      </c>
    </row>
    <row r="165" s="14" customFormat="1">
      <c r="A165" s="14"/>
      <c r="B165" s="233"/>
      <c r="C165" s="234"/>
      <c r="D165" s="218" t="s">
        <v>158</v>
      </c>
      <c r="E165" s="235" t="s">
        <v>17</v>
      </c>
      <c r="F165" s="236" t="s">
        <v>169</v>
      </c>
      <c r="G165" s="234"/>
      <c r="H165" s="237">
        <v>3</v>
      </c>
      <c r="I165" s="234"/>
      <c r="J165" s="234"/>
      <c r="K165" s="234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158</v>
      </c>
      <c r="AU165" s="242" t="s">
        <v>82</v>
      </c>
      <c r="AV165" s="14" t="s">
        <v>82</v>
      </c>
      <c r="AW165" s="14" t="s">
        <v>35</v>
      </c>
      <c r="AX165" s="14" t="s">
        <v>80</v>
      </c>
      <c r="AY165" s="242" t="s">
        <v>145</v>
      </c>
    </row>
    <row r="166" s="13" customFormat="1">
      <c r="A166" s="13"/>
      <c r="B166" s="224"/>
      <c r="C166" s="225"/>
      <c r="D166" s="218" t="s">
        <v>158</v>
      </c>
      <c r="E166" s="226" t="s">
        <v>17</v>
      </c>
      <c r="F166" s="227" t="s">
        <v>571</v>
      </c>
      <c r="G166" s="225"/>
      <c r="H166" s="226" t="s">
        <v>17</v>
      </c>
      <c r="I166" s="225"/>
      <c r="J166" s="225"/>
      <c r="K166" s="225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158</v>
      </c>
      <c r="AU166" s="232" t="s">
        <v>82</v>
      </c>
      <c r="AV166" s="13" t="s">
        <v>80</v>
      </c>
      <c r="AW166" s="13" t="s">
        <v>35</v>
      </c>
      <c r="AX166" s="13" t="s">
        <v>73</v>
      </c>
      <c r="AY166" s="232" t="s">
        <v>145</v>
      </c>
    </row>
    <row r="167" s="2" customFormat="1" ht="16.5" customHeight="1">
      <c r="A167" s="34"/>
      <c r="B167" s="35"/>
      <c r="C167" s="243" t="s">
        <v>8</v>
      </c>
      <c r="D167" s="243" t="s">
        <v>167</v>
      </c>
      <c r="E167" s="244" t="s">
        <v>572</v>
      </c>
      <c r="F167" s="245" t="s">
        <v>573</v>
      </c>
      <c r="G167" s="246" t="s">
        <v>262</v>
      </c>
      <c r="H167" s="247">
        <v>3</v>
      </c>
      <c r="I167" s="248">
        <v>15525</v>
      </c>
      <c r="J167" s="248">
        <f>ROUND(I167*H167,2)</f>
        <v>46575</v>
      </c>
      <c r="K167" s="245" t="s">
        <v>269</v>
      </c>
      <c r="L167" s="249"/>
      <c r="M167" s="250" t="s">
        <v>17</v>
      </c>
      <c r="N167" s="251" t="s">
        <v>44</v>
      </c>
      <c r="O167" s="214">
        <v>0</v>
      </c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6" t="s">
        <v>184</v>
      </c>
      <c r="AT167" s="216" t="s">
        <v>167</v>
      </c>
      <c r="AU167" s="216" t="s">
        <v>82</v>
      </c>
      <c r="AY167" s="19" t="s">
        <v>145</v>
      </c>
      <c r="BE167" s="217">
        <f>IF(N167="základní",J167,0)</f>
        <v>46575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9" t="s">
        <v>80</v>
      </c>
      <c r="BK167" s="217">
        <f>ROUND(I167*H167,2)</f>
        <v>46575</v>
      </c>
      <c r="BL167" s="19" t="s">
        <v>175</v>
      </c>
      <c r="BM167" s="216" t="s">
        <v>574</v>
      </c>
    </row>
    <row r="168" s="2" customFormat="1">
      <c r="A168" s="34"/>
      <c r="B168" s="35"/>
      <c r="C168" s="36"/>
      <c r="D168" s="218" t="s">
        <v>154</v>
      </c>
      <c r="E168" s="36"/>
      <c r="F168" s="219" t="s">
        <v>573</v>
      </c>
      <c r="G168" s="36"/>
      <c r="H168" s="36"/>
      <c r="I168" s="36"/>
      <c r="J168" s="36"/>
      <c r="K168" s="36"/>
      <c r="L168" s="40"/>
      <c r="M168" s="220"/>
      <c r="N168" s="221"/>
      <c r="O168" s="79"/>
      <c r="P168" s="79"/>
      <c r="Q168" s="79"/>
      <c r="R168" s="79"/>
      <c r="S168" s="79"/>
      <c r="T168" s="80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154</v>
      </c>
      <c r="AU168" s="19" t="s">
        <v>82</v>
      </c>
    </row>
    <row r="169" s="13" customFormat="1">
      <c r="A169" s="13"/>
      <c r="B169" s="224"/>
      <c r="C169" s="225"/>
      <c r="D169" s="218" t="s">
        <v>158</v>
      </c>
      <c r="E169" s="226" t="s">
        <v>17</v>
      </c>
      <c r="F169" s="227" t="s">
        <v>159</v>
      </c>
      <c r="G169" s="225"/>
      <c r="H169" s="226" t="s">
        <v>17</v>
      </c>
      <c r="I169" s="225"/>
      <c r="J169" s="225"/>
      <c r="K169" s="225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158</v>
      </c>
      <c r="AU169" s="232" t="s">
        <v>82</v>
      </c>
      <c r="AV169" s="13" t="s">
        <v>80</v>
      </c>
      <c r="AW169" s="13" t="s">
        <v>35</v>
      </c>
      <c r="AX169" s="13" t="s">
        <v>73</v>
      </c>
      <c r="AY169" s="232" t="s">
        <v>145</v>
      </c>
    </row>
    <row r="170" s="13" customFormat="1">
      <c r="A170" s="13"/>
      <c r="B170" s="224"/>
      <c r="C170" s="225"/>
      <c r="D170" s="218" t="s">
        <v>158</v>
      </c>
      <c r="E170" s="226" t="s">
        <v>17</v>
      </c>
      <c r="F170" s="227" t="s">
        <v>575</v>
      </c>
      <c r="G170" s="225"/>
      <c r="H170" s="226" t="s">
        <v>17</v>
      </c>
      <c r="I170" s="225"/>
      <c r="J170" s="225"/>
      <c r="K170" s="225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158</v>
      </c>
      <c r="AU170" s="232" t="s">
        <v>82</v>
      </c>
      <c r="AV170" s="13" t="s">
        <v>80</v>
      </c>
      <c r="AW170" s="13" t="s">
        <v>35</v>
      </c>
      <c r="AX170" s="13" t="s">
        <v>73</v>
      </c>
      <c r="AY170" s="232" t="s">
        <v>145</v>
      </c>
    </row>
    <row r="171" s="14" customFormat="1">
      <c r="A171" s="14"/>
      <c r="B171" s="233"/>
      <c r="C171" s="234"/>
      <c r="D171" s="218" t="s">
        <v>158</v>
      </c>
      <c r="E171" s="235" t="s">
        <v>17</v>
      </c>
      <c r="F171" s="236" t="s">
        <v>169</v>
      </c>
      <c r="G171" s="234"/>
      <c r="H171" s="237">
        <v>3</v>
      </c>
      <c r="I171" s="234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158</v>
      </c>
      <c r="AU171" s="242" t="s">
        <v>82</v>
      </c>
      <c r="AV171" s="14" t="s">
        <v>82</v>
      </c>
      <c r="AW171" s="14" t="s">
        <v>35</v>
      </c>
      <c r="AX171" s="14" t="s">
        <v>80</v>
      </c>
      <c r="AY171" s="242" t="s">
        <v>145</v>
      </c>
    </row>
    <row r="172" s="2" customFormat="1" ht="21.75" customHeight="1">
      <c r="A172" s="34"/>
      <c r="B172" s="35"/>
      <c r="C172" s="206" t="s">
        <v>231</v>
      </c>
      <c r="D172" s="206" t="s">
        <v>147</v>
      </c>
      <c r="E172" s="207" t="s">
        <v>576</v>
      </c>
      <c r="F172" s="208" t="s">
        <v>577</v>
      </c>
      <c r="G172" s="209" t="s">
        <v>174</v>
      </c>
      <c r="H172" s="210">
        <v>127</v>
      </c>
      <c r="I172" s="211">
        <v>64.739999999999995</v>
      </c>
      <c r="J172" s="211">
        <f>ROUND(I172*H172,2)</f>
        <v>8221.9799999999996</v>
      </c>
      <c r="K172" s="208" t="s">
        <v>269</v>
      </c>
      <c r="L172" s="40"/>
      <c r="M172" s="212" t="s">
        <v>17</v>
      </c>
      <c r="N172" s="213" t="s">
        <v>44</v>
      </c>
      <c r="O172" s="214">
        <v>0.044999999999999998</v>
      </c>
      <c r="P172" s="214">
        <f>O172*H172</f>
        <v>5.7149999999999999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6" t="s">
        <v>175</v>
      </c>
      <c r="AT172" s="216" t="s">
        <v>147</v>
      </c>
      <c r="AU172" s="216" t="s">
        <v>82</v>
      </c>
      <c r="AY172" s="19" t="s">
        <v>145</v>
      </c>
      <c r="BE172" s="217">
        <f>IF(N172="základní",J172,0)</f>
        <v>8221.9799999999996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9" t="s">
        <v>80</v>
      </c>
      <c r="BK172" s="217">
        <f>ROUND(I172*H172,2)</f>
        <v>8221.9799999999996</v>
      </c>
      <c r="BL172" s="19" t="s">
        <v>175</v>
      </c>
      <c r="BM172" s="216" t="s">
        <v>578</v>
      </c>
    </row>
    <row r="173" s="2" customFormat="1">
      <c r="A173" s="34"/>
      <c r="B173" s="35"/>
      <c r="C173" s="36"/>
      <c r="D173" s="218" t="s">
        <v>154</v>
      </c>
      <c r="E173" s="36"/>
      <c r="F173" s="219" t="s">
        <v>577</v>
      </c>
      <c r="G173" s="36"/>
      <c r="H173" s="36"/>
      <c r="I173" s="36"/>
      <c r="J173" s="36"/>
      <c r="K173" s="36"/>
      <c r="L173" s="40"/>
      <c r="M173" s="220"/>
      <c r="N173" s="221"/>
      <c r="O173" s="79"/>
      <c r="P173" s="79"/>
      <c r="Q173" s="79"/>
      <c r="R173" s="79"/>
      <c r="S173" s="79"/>
      <c r="T173" s="80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154</v>
      </c>
      <c r="AU173" s="19" t="s">
        <v>82</v>
      </c>
    </row>
    <row r="174" s="13" customFormat="1">
      <c r="A174" s="13"/>
      <c r="B174" s="224"/>
      <c r="C174" s="225"/>
      <c r="D174" s="218" t="s">
        <v>158</v>
      </c>
      <c r="E174" s="226" t="s">
        <v>17</v>
      </c>
      <c r="F174" s="227" t="s">
        <v>159</v>
      </c>
      <c r="G174" s="225"/>
      <c r="H174" s="226" t="s">
        <v>17</v>
      </c>
      <c r="I174" s="225"/>
      <c r="J174" s="225"/>
      <c r="K174" s="225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158</v>
      </c>
      <c r="AU174" s="232" t="s">
        <v>82</v>
      </c>
      <c r="AV174" s="13" t="s">
        <v>80</v>
      </c>
      <c r="AW174" s="13" t="s">
        <v>35</v>
      </c>
      <c r="AX174" s="13" t="s">
        <v>73</v>
      </c>
      <c r="AY174" s="232" t="s">
        <v>145</v>
      </c>
    </row>
    <row r="175" s="13" customFormat="1">
      <c r="A175" s="13"/>
      <c r="B175" s="224"/>
      <c r="C175" s="225"/>
      <c r="D175" s="218" t="s">
        <v>158</v>
      </c>
      <c r="E175" s="226" t="s">
        <v>17</v>
      </c>
      <c r="F175" s="227" t="s">
        <v>579</v>
      </c>
      <c r="G175" s="225"/>
      <c r="H175" s="226" t="s">
        <v>17</v>
      </c>
      <c r="I175" s="225"/>
      <c r="J175" s="225"/>
      <c r="K175" s="225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158</v>
      </c>
      <c r="AU175" s="232" t="s">
        <v>82</v>
      </c>
      <c r="AV175" s="13" t="s">
        <v>80</v>
      </c>
      <c r="AW175" s="13" t="s">
        <v>35</v>
      </c>
      <c r="AX175" s="13" t="s">
        <v>73</v>
      </c>
      <c r="AY175" s="232" t="s">
        <v>145</v>
      </c>
    </row>
    <row r="176" s="14" customFormat="1">
      <c r="A176" s="14"/>
      <c r="B176" s="233"/>
      <c r="C176" s="234"/>
      <c r="D176" s="218" t="s">
        <v>158</v>
      </c>
      <c r="E176" s="235" t="s">
        <v>17</v>
      </c>
      <c r="F176" s="236" t="s">
        <v>580</v>
      </c>
      <c r="G176" s="234"/>
      <c r="H176" s="237">
        <v>127</v>
      </c>
      <c r="I176" s="234"/>
      <c r="J176" s="234"/>
      <c r="K176" s="234"/>
      <c r="L176" s="238"/>
      <c r="M176" s="239"/>
      <c r="N176" s="240"/>
      <c r="O176" s="240"/>
      <c r="P176" s="240"/>
      <c r="Q176" s="240"/>
      <c r="R176" s="240"/>
      <c r="S176" s="240"/>
      <c r="T176" s="24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2" t="s">
        <v>158</v>
      </c>
      <c r="AU176" s="242" t="s">
        <v>82</v>
      </c>
      <c r="AV176" s="14" t="s">
        <v>82</v>
      </c>
      <c r="AW176" s="14" t="s">
        <v>35</v>
      </c>
      <c r="AX176" s="14" t="s">
        <v>80</v>
      </c>
      <c r="AY176" s="242" t="s">
        <v>145</v>
      </c>
    </row>
    <row r="177" s="2" customFormat="1" ht="16.5" customHeight="1">
      <c r="A177" s="34"/>
      <c r="B177" s="35"/>
      <c r="C177" s="243" t="s">
        <v>240</v>
      </c>
      <c r="D177" s="243" t="s">
        <v>167</v>
      </c>
      <c r="E177" s="244" t="s">
        <v>581</v>
      </c>
      <c r="F177" s="245" t="s">
        <v>582</v>
      </c>
      <c r="G177" s="246" t="s">
        <v>174</v>
      </c>
      <c r="H177" s="247">
        <v>133.34999999999999</v>
      </c>
      <c r="I177" s="248">
        <v>31.899999999999999</v>
      </c>
      <c r="J177" s="248">
        <f>ROUND(I177*H177,2)</f>
        <v>4253.8699999999999</v>
      </c>
      <c r="K177" s="245" t="s">
        <v>269</v>
      </c>
      <c r="L177" s="249"/>
      <c r="M177" s="250" t="s">
        <v>17</v>
      </c>
      <c r="N177" s="251" t="s">
        <v>44</v>
      </c>
      <c r="O177" s="214">
        <v>0</v>
      </c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6" t="s">
        <v>184</v>
      </c>
      <c r="AT177" s="216" t="s">
        <v>167</v>
      </c>
      <c r="AU177" s="216" t="s">
        <v>82</v>
      </c>
      <c r="AY177" s="19" t="s">
        <v>145</v>
      </c>
      <c r="BE177" s="217">
        <f>IF(N177="základní",J177,0)</f>
        <v>4253.8699999999999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9" t="s">
        <v>80</v>
      </c>
      <c r="BK177" s="217">
        <f>ROUND(I177*H177,2)</f>
        <v>4253.8699999999999</v>
      </c>
      <c r="BL177" s="19" t="s">
        <v>175</v>
      </c>
      <c r="BM177" s="216" t="s">
        <v>583</v>
      </c>
    </row>
    <row r="178" s="2" customFormat="1">
      <c r="A178" s="34"/>
      <c r="B178" s="35"/>
      <c r="C178" s="36"/>
      <c r="D178" s="218" t="s">
        <v>154</v>
      </c>
      <c r="E178" s="36"/>
      <c r="F178" s="219" t="s">
        <v>582</v>
      </c>
      <c r="G178" s="36"/>
      <c r="H178" s="36"/>
      <c r="I178" s="36"/>
      <c r="J178" s="36"/>
      <c r="K178" s="36"/>
      <c r="L178" s="40"/>
      <c r="M178" s="220"/>
      <c r="N178" s="221"/>
      <c r="O178" s="79"/>
      <c r="P178" s="79"/>
      <c r="Q178" s="79"/>
      <c r="R178" s="79"/>
      <c r="S178" s="79"/>
      <c r="T178" s="80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9" t="s">
        <v>154</v>
      </c>
      <c r="AU178" s="19" t="s">
        <v>82</v>
      </c>
    </row>
    <row r="179" s="13" customFormat="1">
      <c r="A179" s="13"/>
      <c r="B179" s="224"/>
      <c r="C179" s="225"/>
      <c r="D179" s="218" t="s">
        <v>158</v>
      </c>
      <c r="E179" s="226" t="s">
        <v>17</v>
      </c>
      <c r="F179" s="227" t="s">
        <v>159</v>
      </c>
      <c r="G179" s="225"/>
      <c r="H179" s="226" t="s">
        <v>17</v>
      </c>
      <c r="I179" s="225"/>
      <c r="J179" s="225"/>
      <c r="K179" s="225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158</v>
      </c>
      <c r="AU179" s="232" t="s">
        <v>82</v>
      </c>
      <c r="AV179" s="13" t="s">
        <v>80</v>
      </c>
      <c r="AW179" s="13" t="s">
        <v>35</v>
      </c>
      <c r="AX179" s="13" t="s">
        <v>73</v>
      </c>
      <c r="AY179" s="232" t="s">
        <v>145</v>
      </c>
    </row>
    <row r="180" s="13" customFormat="1">
      <c r="A180" s="13"/>
      <c r="B180" s="224"/>
      <c r="C180" s="225"/>
      <c r="D180" s="218" t="s">
        <v>158</v>
      </c>
      <c r="E180" s="226" t="s">
        <v>17</v>
      </c>
      <c r="F180" s="227" t="s">
        <v>584</v>
      </c>
      <c r="G180" s="225"/>
      <c r="H180" s="226" t="s">
        <v>17</v>
      </c>
      <c r="I180" s="225"/>
      <c r="J180" s="225"/>
      <c r="K180" s="225"/>
      <c r="L180" s="228"/>
      <c r="M180" s="229"/>
      <c r="N180" s="230"/>
      <c r="O180" s="230"/>
      <c r="P180" s="230"/>
      <c r="Q180" s="230"/>
      <c r="R180" s="230"/>
      <c r="S180" s="230"/>
      <c r="T180" s="23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2" t="s">
        <v>158</v>
      </c>
      <c r="AU180" s="232" t="s">
        <v>82</v>
      </c>
      <c r="AV180" s="13" t="s">
        <v>80</v>
      </c>
      <c r="AW180" s="13" t="s">
        <v>35</v>
      </c>
      <c r="AX180" s="13" t="s">
        <v>73</v>
      </c>
      <c r="AY180" s="232" t="s">
        <v>145</v>
      </c>
    </row>
    <row r="181" s="13" customFormat="1">
      <c r="A181" s="13"/>
      <c r="B181" s="224"/>
      <c r="C181" s="225"/>
      <c r="D181" s="218" t="s">
        <v>158</v>
      </c>
      <c r="E181" s="226" t="s">
        <v>17</v>
      </c>
      <c r="F181" s="227" t="s">
        <v>579</v>
      </c>
      <c r="G181" s="225"/>
      <c r="H181" s="226" t="s">
        <v>17</v>
      </c>
      <c r="I181" s="225"/>
      <c r="J181" s="225"/>
      <c r="K181" s="225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158</v>
      </c>
      <c r="AU181" s="232" t="s">
        <v>82</v>
      </c>
      <c r="AV181" s="13" t="s">
        <v>80</v>
      </c>
      <c r="AW181" s="13" t="s">
        <v>35</v>
      </c>
      <c r="AX181" s="13" t="s">
        <v>73</v>
      </c>
      <c r="AY181" s="232" t="s">
        <v>145</v>
      </c>
    </row>
    <row r="182" s="14" customFormat="1">
      <c r="A182" s="14"/>
      <c r="B182" s="233"/>
      <c r="C182" s="234"/>
      <c r="D182" s="218" t="s">
        <v>158</v>
      </c>
      <c r="E182" s="235" t="s">
        <v>17</v>
      </c>
      <c r="F182" s="236" t="s">
        <v>585</v>
      </c>
      <c r="G182" s="234"/>
      <c r="H182" s="237">
        <v>133.34999999999999</v>
      </c>
      <c r="I182" s="234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2" t="s">
        <v>158</v>
      </c>
      <c r="AU182" s="242" t="s">
        <v>82</v>
      </c>
      <c r="AV182" s="14" t="s">
        <v>82</v>
      </c>
      <c r="AW182" s="14" t="s">
        <v>35</v>
      </c>
      <c r="AX182" s="14" t="s">
        <v>80</v>
      </c>
      <c r="AY182" s="242" t="s">
        <v>145</v>
      </c>
    </row>
    <row r="183" s="2" customFormat="1" ht="16.5" customHeight="1">
      <c r="A183" s="34"/>
      <c r="B183" s="35"/>
      <c r="C183" s="243" t="s">
        <v>246</v>
      </c>
      <c r="D183" s="243" t="s">
        <v>167</v>
      </c>
      <c r="E183" s="244" t="s">
        <v>586</v>
      </c>
      <c r="F183" s="245" t="s">
        <v>587</v>
      </c>
      <c r="G183" s="246" t="s">
        <v>262</v>
      </c>
      <c r="H183" s="247">
        <v>10</v>
      </c>
      <c r="I183" s="248">
        <v>15.300000000000001</v>
      </c>
      <c r="J183" s="248">
        <f>ROUND(I183*H183,2)</f>
        <v>153</v>
      </c>
      <c r="K183" s="245" t="s">
        <v>269</v>
      </c>
      <c r="L183" s="249"/>
      <c r="M183" s="250" t="s">
        <v>17</v>
      </c>
      <c r="N183" s="251" t="s">
        <v>44</v>
      </c>
      <c r="O183" s="214">
        <v>0</v>
      </c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6" t="s">
        <v>184</v>
      </c>
      <c r="AT183" s="216" t="s">
        <v>167</v>
      </c>
      <c r="AU183" s="216" t="s">
        <v>82</v>
      </c>
      <c r="AY183" s="19" t="s">
        <v>145</v>
      </c>
      <c r="BE183" s="217">
        <f>IF(N183="základní",J183,0)</f>
        <v>153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9" t="s">
        <v>80</v>
      </c>
      <c r="BK183" s="217">
        <f>ROUND(I183*H183,2)</f>
        <v>153</v>
      </c>
      <c r="BL183" s="19" t="s">
        <v>175</v>
      </c>
      <c r="BM183" s="216" t="s">
        <v>588</v>
      </c>
    </row>
    <row r="184" s="2" customFormat="1">
      <c r="A184" s="34"/>
      <c r="B184" s="35"/>
      <c r="C184" s="36"/>
      <c r="D184" s="218" t="s">
        <v>154</v>
      </c>
      <c r="E184" s="36"/>
      <c r="F184" s="219" t="s">
        <v>587</v>
      </c>
      <c r="G184" s="36"/>
      <c r="H184" s="36"/>
      <c r="I184" s="36"/>
      <c r="J184" s="36"/>
      <c r="K184" s="36"/>
      <c r="L184" s="40"/>
      <c r="M184" s="220"/>
      <c r="N184" s="221"/>
      <c r="O184" s="79"/>
      <c r="P184" s="79"/>
      <c r="Q184" s="79"/>
      <c r="R184" s="79"/>
      <c r="S184" s="79"/>
      <c r="T184" s="80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9" t="s">
        <v>154</v>
      </c>
      <c r="AU184" s="19" t="s">
        <v>82</v>
      </c>
    </row>
    <row r="185" s="13" customFormat="1">
      <c r="A185" s="13"/>
      <c r="B185" s="224"/>
      <c r="C185" s="225"/>
      <c r="D185" s="218" t="s">
        <v>158</v>
      </c>
      <c r="E185" s="226" t="s">
        <v>17</v>
      </c>
      <c r="F185" s="227" t="s">
        <v>159</v>
      </c>
      <c r="G185" s="225"/>
      <c r="H185" s="226" t="s">
        <v>17</v>
      </c>
      <c r="I185" s="225"/>
      <c r="J185" s="225"/>
      <c r="K185" s="225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158</v>
      </c>
      <c r="AU185" s="232" t="s">
        <v>82</v>
      </c>
      <c r="AV185" s="13" t="s">
        <v>80</v>
      </c>
      <c r="AW185" s="13" t="s">
        <v>35</v>
      </c>
      <c r="AX185" s="13" t="s">
        <v>73</v>
      </c>
      <c r="AY185" s="232" t="s">
        <v>145</v>
      </c>
    </row>
    <row r="186" s="13" customFormat="1">
      <c r="A186" s="13"/>
      <c r="B186" s="224"/>
      <c r="C186" s="225"/>
      <c r="D186" s="218" t="s">
        <v>158</v>
      </c>
      <c r="E186" s="226" t="s">
        <v>17</v>
      </c>
      <c r="F186" s="227" t="s">
        <v>589</v>
      </c>
      <c r="G186" s="225"/>
      <c r="H186" s="226" t="s">
        <v>17</v>
      </c>
      <c r="I186" s="225"/>
      <c r="J186" s="225"/>
      <c r="K186" s="225"/>
      <c r="L186" s="228"/>
      <c r="M186" s="229"/>
      <c r="N186" s="230"/>
      <c r="O186" s="230"/>
      <c r="P186" s="230"/>
      <c r="Q186" s="230"/>
      <c r="R186" s="230"/>
      <c r="S186" s="230"/>
      <c r="T186" s="23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2" t="s">
        <v>158</v>
      </c>
      <c r="AU186" s="232" t="s">
        <v>82</v>
      </c>
      <c r="AV186" s="13" t="s">
        <v>80</v>
      </c>
      <c r="AW186" s="13" t="s">
        <v>35</v>
      </c>
      <c r="AX186" s="13" t="s">
        <v>73</v>
      </c>
      <c r="AY186" s="232" t="s">
        <v>145</v>
      </c>
    </row>
    <row r="187" s="14" customFormat="1">
      <c r="A187" s="14"/>
      <c r="B187" s="233"/>
      <c r="C187" s="234"/>
      <c r="D187" s="218" t="s">
        <v>158</v>
      </c>
      <c r="E187" s="235" t="s">
        <v>17</v>
      </c>
      <c r="F187" s="236" t="s">
        <v>590</v>
      </c>
      <c r="G187" s="234"/>
      <c r="H187" s="237">
        <v>10</v>
      </c>
      <c r="I187" s="234"/>
      <c r="J187" s="234"/>
      <c r="K187" s="234"/>
      <c r="L187" s="238"/>
      <c r="M187" s="239"/>
      <c r="N187" s="240"/>
      <c r="O187" s="240"/>
      <c r="P187" s="240"/>
      <c r="Q187" s="240"/>
      <c r="R187" s="240"/>
      <c r="S187" s="240"/>
      <c r="T187" s="24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2" t="s">
        <v>158</v>
      </c>
      <c r="AU187" s="242" t="s">
        <v>82</v>
      </c>
      <c r="AV187" s="14" t="s">
        <v>82</v>
      </c>
      <c r="AW187" s="14" t="s">
        <v>35</v>
      </c>
      <c r="AX187" s="14" t="s">
        <v>80</v>
      </c>
      <c r="AY187" s="242" t="s">
        <v>145</v>
      </c>
    </row>
    <row r="188" s="2" customFormat="1" ht="16.5" customHeight="1">
      <c r="A188" s="34"/>
      <c r="B188" s="35"/>
      <c r="C188" s="206" t="s">
        <v>266</v>
      </c>
      <c r="D188" s="206" t="s">
        <v>147</v>
      </c>
      <c r="E188" s="207" t="s">
        <v>591</v>
      </c>
      <c r="F188" s="208" t="s">
        <v>592</v>
      </c>
      <c r="G188" s="209" t="s">
        <v>262</v>
      </c>
      <c r="H188" s="210">
        <v>1</v>
      </c>
      <c r="I188" s="211">
        <v>7690</v>
      </c>
      <c r="J188" s="211">
        <f>ROUND(I188*H188,2)</f>
        <v>7690</v>
      </c>
      <c r="K188" s="208" t="s">
        <v>151</v>
      </c>
      <c r="L188" s="40"/>
      <c r="M188" s="212" t="s">
        <v>17</v>
      </c>
      <c r="N188" s="213" t="s">
        <v>44</v>
      </c>
      <c r="O188" s="214">
        <v>5.8710000000000004</v>
      </c>
      <c r="P188" s="214">
        <f>O188*H188</f>
        <v>5.8710000000000004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16" t="s">
        <v>175</v>
      </c>
      <c r="AT188" s="216" t="s">
        <v>147</v>
      </c>
      <c r="AU188" s="216" t="s">
        <v>82</v>
      </c>
      <c r="AY188" s="19" t="s">
        <v>145</v>
      </c>
      <c r="BE188" s="217">
        <f>IF(N188="základní",J188,0)</f>
        <v>7690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9" t="s">
        <v>80</v>
      </c>
      <c r="BK188" s="217">
        <f>ROUND(I188*H188,2)</f>
        <v>7690</v>
      </c>
      <c r="BL188" s="19" t="s">
        <v>175</v>
      </c>
      <c r="BM188" s="216" t="s">
        <v>593</v>
      </c>
    </row>
    <row r="189" s="2" customFormat="1">
      <c r="A189" s="34"/>
      <c r="B189" s="35"/>
      <c r="C189" s="36"/>
      <c r="D189" s="218" t="s">
        <v>154</v>
      </c>
      <c r="E189" s="36"/>
      <c r="F189" s="219" t="s">
        <v>592</v>
      </c>
      <c r="G189" s="36"/>
      <c r="H189" s="36"/>
      <c r="I189" s="36"/>
      <c r="J189" s="36"/>
      <c r="K189" s="36"/>
      <c r="L189" s="40"/>
      <c r="M189" s="220"/>
      <c r="N189" s="221"/>
      <c r="O189" s="79"/>
      <c r="P189" s="79"/>
      <c r="Q189" s="79"/>
      <c r="R189" s="79"/>
      <c r="S189" s="79"/>
      <c r="T189" s="80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154</v>
      </c>
      <c r="AU189" s="19" t="s">
        <v>82</v>
      </c>
    </row>
    <row r="190" s="2" customFormat="1">
      <c r="A190" s="34"/>
      <c r="B190" s="35"/>
      <c r="C190" s="36"/>
      <c r="D190" s="222" t="s">
        <v>156</v>
      </c>
      <c r="E190" s="36"/>
      <c r="F190" s="223" t="s">
        <v>594</v>
      </c>
      <c r="G190" s="36"/>
      <c r="H190" s="36"/>
      <c r="I190" s="36"/>
      <c r="J190" s="36"/>
      <c r="K190" s="36"/>
      <c r="L190" s="40"/>
      <c r="M190" s="220"/>
      <c r="N190" s="221"/>
      <c r="O190" s="79"/>
      <c r="P190" s="79"/>
      <c r="Q190" s="79"/>
      <c r="R190" s="79"/>
      <c r="S190" s="79"/>
      <c r="T190" s="80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9" t="s">
        <v>156</v>
      </c>
      <c r="AU190" s="19" t="s">
        <v>82</v>
      </c>
    </row>
    <row r="191" s="13" customFormat="1">
      <c r="A191" s="13"/>
      <c r="B191" s="224"/>
      <c r="C191" s="225"/>
      <c r="D191" s="218" t="s">
        <v>158</v>
      </c>
      <c r="E191" s="226" t="s">
        <v>17</v>
      </c>
      <c r="F191" s="227" t="s">
        <v>159</v>
      </c>
      <c r="G191" s="225"/>
      <c r="H191" s="226" t="s">
        <v>17</v>
      </c>
      <c r="I191" s="225"/>
      <c r="J191" s="225"/>
      <c r="K191" s="225"/>
      <c r="L191" s="228"/>
      <c r="M191" s="229"/>
      <c r="N191" s="230"/>
      <c r="O191" s="230"/>
      <c r="P191" s="230"/>
      <c r="Q191" s="230"/>
      <c r="R191" s="230"/>
      <c r="S191" s="230"/>
      <c r="T191" s="23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2" t="s">
        <v>158</v>
      </c>
      <c r="AU191" s="232" t="s">
        <v>82</v>
      </c>
      <c r="AV191" s="13" t="s">
        <v>80</v>
      </c>
      <c r="AW191" s="13" t="s">
        <v>35</v>
      </c>
      <c r="AX191" s="13" t="s">
        <v>73</v>
      </c>
      <c r="AY191" s="232" t="s">
        <v>145</v>
      </c>
    </row>
    <row r="192" s="13" customFormat="1">
      <c r="A192" s="13"/>
      <c r="B192" s="224"/>
      <c r="C192" s="225"/>
      <c r="D192" s="218" t="s">
        <v>158</v>
      </c>
      <c r="E192" s="226" t="s">
        <v>17</v>
      </c>
      <c r="F192" s="227" t="s">
        <v>595</v>
      </c>
      <c r="G192" s="225"/>
      <c r="H192" s="226" t="s">
        <v>17</v>
      </c>
      <c r="I192" s="225"/>
      <c r="J192" s="225"/>
      <c r="K192" s="225"/>
      <c r="L192" s="228"/>
      <c r="M192" s="229"/>
      <c r="N192" s="230"/>
      <c r="O192" s="230"/>
      <c r="P192" s="230"/>
      <c r="Q192" s="230"/>
      <c r="R192" s="230"/>
      <c r="S192" s="230"/>
      <c r="T192" s="23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2" t="s">
        <v>158</v>
      </c>
      <c r="AU192" s="232" t="s">
        <v>82</v>
      </c>
      <c r="AV192" s="13" t="s">
        <v>80</v>
      </c>
      <c r="AW192" s="13" t="s">
        <v>35</v>
      </c>
      <c r="AX192" s="13" t="s">
        <v>73</v>
      </c>
      <c r="AY192" s="232" t="s">
        <v>145</v>
      </c>
    </row>
    <row r="193" s="14" customFormat="1">
      <c r="A193" s="14"/>
      <c r="B193" s="233"/>
      <c r="C193" s="234"/>
      <c r="D193" s="218" t="s">
        <v>158</v>
      </c>
      <c r="E193" s="235" t="s">
        <v>17</v>
      </c>
      <c r="F193" s="236" t="s">
        <v>80</v>
      </c>
      <c r="G193" s="234"/>
      <c r="H193" s="237">
        <v>1</v>
      </c>
      <c r="I193" s="234"/>
      <c r="J193" s="234"/>
      <c r="K193" s="234"/>
      <c r="L193" s="238"/>
      <c r="M193" s="239"/>
      <c r="N193" s="240"/>
      <c r="O193" s="240"/>
      <c r="P193" s="240"/>
      <c r="Q193" s="240"/>
      <c r="R193" s="240"/>
      <c r="S193" s="240"/>
      <c r="T193" s="24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2" t="s">
        <v>158</v>
      </c>
      <c r="AU193" s="242" t="s">
        <v>82</v>
      </c>
      <c r="AV193" s="14" t="s">
        <v>82</v>
      </c>
      <c r="AW193" s="14" t="s">
        <v>35</v>
      </c>
      <c r="AX193" s="14" t="s">
        <v>80</v>
      </c>
      <c r="AY193" s="242" t="s">
        <v>145</v>
      </c>
    </row>
    <row r="194" s="2" customFormat="1" ht="16.5" customHeight="1">
      <c r="A194" s="34"/>
      <c r="B194" s="35"/>
      <c r="C194" s="243" t="s">
        <v>279</v>
      </c>
      <c r="D194" s="243" t="s">
        <v>167</v>
      </c>
      <c r="E194" s="244" t="s">
        <v>596</v>
      </c>
      <c r="F194" s="245" t="s">
        <v>597</v>
      </c>
      <c r="G194" s="246" t="s">
        <v>262</v>
      </c>
      <c r="H194" s="247">
        <v>1</v>
      </c>
      <c r="I194" s="248">
        <v>21040</v>
      </c>
      <c r="J194" s="248">
        <f>ROUND(I194*H194,2)</f>
        <v>21040</v>
      </c>
      <c r="K194" s="245" t="s">
        <v>269</v>
      </c>
      <c r="L194" s="249"/>
      <c r="M194" s="250" t="s">
        <v>17</v>
      </c>
      <c r="N194" s="251" t="s">
        <v>44</v>
      </c>
      <c r="O194" s="214">
        <v>0</v>
      </c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6" t="s">
        <v>184</v>
      </c>
      <c r="AT194" s="216" t="s">
        <v>167</v>
      </c>
      <c r="AU194" s="216" t="s">
        <v>82</v>
      </c>
      <c r="AY194" s="19" t="s">
        <v>145</v>
      </c>
      <c r="BE194" s="217">
        <f>IF(N194="základní",J194,0)</f>
        <v>21040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9" t="s">
        <v>80</v>
      </c>
      <c r="BK194" s="217">
        <f>ROUND(I194*H194,2)</f>
        <v>21040</v>
      </c>
      <c r="BL194" s="19" t="s">
        <v>175</v>
      </c>
      <c r="BM194" s="216" t="s">
        <v>598</v>
      </c>
    </row>
    <row r="195" s="2" customFormat="1">
      <c r="A195" s="34"/>
      <c r="B195" s="35"/>
      <c r="C195" s="36"/>
      <c r="D195" s="218" t="s">
        <v>154</v>
      </c>
      <c r="E195" s="36"/>
      <c r="F195" s="219" t="s">
        <v>597</v>
      </c>
      <c r="G195" s="36"/>
      <c r="H195" s="36"/>
      <c r="I195" s="36"/>
      <c r="J195" s="36"/>
      <c r="K195" s="36"/>
      <c r="L195" s="40"/>
      <c r="M195" s="220"/>
      <c r="N195" s="221"/>
      <c r="O195" s="79"/>
      <c r="P195" s="79"/>
      <c r="Q195" s="79"/>
      <c r="R195" s="79"/>
      <c r="S195" s="79"/>
      <c r="T195" s="80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154</v>
      </c>
      <c r="AU195" s="19" t="s">
        <v>82</v>
      </c>
    </row>
    <row r="196" s="13" customFormat="1">
      <c r="A196" s="13"/>
      <c r="B196" s="224"/>
      <c r="C196" s="225"/>
      <c r="D196" s="218" t="s">
        <v>158</v>
      </c>
      <c r="E196" s="226" t="s">
        <v>17</v>
      </c>
      <c r="F196" s="227" t="s">
        <v>159</v>
      </c>
      <c r="G196" s="225"/>
      <c r="H196" s="226" t="s">
        <v>17</v>
      </c>
      <c r="I196" s="225"/>
      <c r="J196" s="225"/>
      <c r="K196" s="225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158</v>
      </c>
      <c r="AU196" s="232" t="s">
        <v>82</v>
      </c>
      <c r="AV196" s="13" t="s">
        <v>80</v>
      </c>
      <c r="AW196" s="13" t="s">
        <v>35</v>
      </c>
      <c r="AX196" s="13" t="s">
        <v>73</v>
      </c>
      <c r="AY196" s="232" t="s">
        <v>145</v>
      </c>
    </row>
    <row r="197" s="13" customFormat="1">
      <c r="A197" s="13"/>
      <c r="B197" s="224"/>
      <c r="C197" s="225"/>
      <c r="D197" s="218" t="s">
        <v>158</v>
      </c>
      <c r="E197" s="226" t="s">
        <v>17</v>
      </c>
      <c r="F197" s="227" t="s">
        <v>595</v>
      </c>
      <c r="G197" s="225"/>
      <c r="H197" s="226" t="s">
        <v>17</v>
      </c>
      <c r="I197" s="225"/>
      <c r="J197" s="225"/>
      <c r="K197" s="225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158</v>
      </c>
      <c r="AU197" s="232" t="s">
        <v>82</v>
      </c>
      <c r="AV197" s="13" t="s">
        <v>80</v>
      </c>
      <c r="AW197" s="13" t="s">
        <v>35</v>
      </c>
      <c r="AX197" s="13" t="s">
        <v>73</v>
      </c>
      <c r="AY197" s="232" t="s">
        <v>145</v>
      </c>
    </row>
    <row r="198" s="14" customFormat="1">
      <c r="A198" s="14"/>
      <c r="B198" s="233"/>
      <c r="C198" s="234"/>
      <c r="D198" s="218" t="s">
        <v>158</v>
      </c>
      <c r="E198" s="235" t="s">
        <v>17</v>
      </c>
      <c r="F198" s="236" t="s">
        <v>80</v>
      </c>
      <c r="G198" s="234"/>
      <c r="H198" s="237">
        <v>1</v>
      </c>
      <c r="I198" s="234"/>
      <c r="J198" s="234"/>
      <c r="K198" s="234"/>
      <c r="L198" s="238"/>
      <c r="M198" s="239"/>
      <c r="N198" s="240"/>
      <c r="O198" s="240"/>
      <c r="P198" s="240"/>
      <c r="Q198" s="240"/>
      <c r="R198" s="240"/>
      <c r="S198" s="240"/>
      <c r="T198" s="24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2" t="s">
        <v>158</v>
      </c>
      <c r="AU198" s="242" t="s">
        <v>82</v>
      </c>
      <c r="AV198" s="14" t="s">
        <v>82</v>
      </c>
      <c r="AW198" s="14" t="s">
        <v>35</v>
      </c>
      <c r="AX198" s="14" t="s">
        <v>80</v>
      </c>
      <c r="AY198" s="242" t="s">
        <v>145</v>
      </c>
    </row>
    <row r="199" s="2" customFormat="1" ht="24.15" customHeight="1">
      <c r="A199" s="34"/>
      <c r="B199" s="35"/>
      <c r="C199" s="206" t="s">
        <v>284</v>
      </c>
      <c r="D199" s="206" t="s">
        <v>147</v>
      </c>
      <c r="E199" s="207" t="s">
        <v>599</v>
      </c>
      <c r="F199" s="208" t="s">
        <v>600</v>
      </c>
      <c r="G199" s="209" t="s">
        <v>262</v>
      </c>
      <c r="H199" s="210">
        <v>4</v>
      </c>
      <c r="I199" s="211">
        <v>12300</v>
      </c>
      <c r="J199" s="211">
        <f>ROUND(I199*H199,2)</f>
        <v>49200</v>
      </c>
      <c r="K199" s="208" t="s">
        <v>151</v>
      </c>
      <c r="L199" s="40"/>
      <c r="M199" s="212" t="s">
        <v>17</v>
      </c>
      <c r="N199" s="213" t="s">
        <v>44</v>
      </c>
      <c r="O199" s="214">
        <v>8.5399999999999991</v>
      </c>
      <c r="P199" s="214">
        <f>O199*H199</f>
        <v>34.159999999999997</v>
      </c>
      <c r="Q199" s="214">
        <v>0.00132</v>
      </c>
      <c r="R199" s="214">
        <f>Q199*H199</f>
        <v>0.00528</v>
      </c>
      <c r="S199" s="214">
        <v>0</v>
      </c>
      <c r="T199" s="215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6" t="s">
        <v>175</v>
      </c>
      <c r="AT199" s="216" t="s">
        <v>147</v>
      </c>
      <c r="AU199" s="216" t="s">
        <v>82</v>
      </c>
      <c r="AY199" s="19" t="s">
        <v>145</v>
      </c>
      <c r="BE199" s="217">
        <f>IF(N199="základní",J199,0)</f>
        <v>49200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9" t="s">
        <v>80</v>
      </c>
      <c r="BK199" s="217">
        <f>ROUND(I199*H199,2)</f>
        <v>49200</v>
      </c>
      <c r="BL199" s="19" t="s">
        <v>175</v>
      </c>
      <c r="BM199" s="216" t="s">
        <v>601</v>
      </c>
    </row>
    <row r="200" s="2" customFormat="1">
      <c r="A200" s="34"/>
      <c r="B200" s="35"/>
      <c r="C200" s="36"/>
      <c r="D200" s="218" t="s">
        <v>154</v>
      </c>
      <c r="E200" s="36"/>
      <c r="F200" s="219" t="s">
        <v>602</v>
      </c>
      <c r="G200" s="36"/>
      <c r="H200" s="36"/>
      <c r="I200" s="36"/>
      <c r="J200" s="36"/>
      <c r="K200" s="36"/>
      <c r="L200" s="40"/>
      <c r="M200" s="220"/>
      <c r="N200" s="221"/>
      <c r="O200" s="79"/>
      <c r="P200" s="79"/>
      <c r="Q200" s="79"/>
      <c r="R200" s="79"/>
      <c r="S200" s="79"/>
      <c r="T200" s="80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9" t="s">
        <v>154</v>
      </c>
      <c r="AU200" s="19" t="s">
        <v>82</v>
      </c>
    </row>
    <row r="201" s="2" customFormat="1">
      <c r="A201" s="34"/>
      <c r="B201" s="35"/>
      <c r="C201" s="36"/>
      <c r="D201" s="222" t="s">
        <v>156</v>
      </c>
      <c r="E201" s="36"/>
      <c r="F201" s="223" t="s">
        <v>603</v>
      </c>
      <c r="G201" s="36"/>
      <c r="H201" s="36"/>
      <c r="I201" s="36"/>
      <c r="J201" s="36"/>
      <c r="K201" s="36"/>
      <c r="L201" s="40"/>
      <c r="M201" s="220"/>
      <c r="N201" s="221"/>
      <c r="O201" s="79"/>
      <c r="P201" s="79"/>
      <c r="Q201" s="79"/>
      <c r="R201" s="79"/>
      <c r="S201" s="79"/>
      <c r="T201" s="80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9" t="s">
        <v>156</v>
      </c>
      <c r="AU201" s="19" t="s">
        <v>82</v>
      </c>
    </row>
    <row r="202" s="13" customFormat="1">
      <c r="A202" s="13"/>
      <c r="B202" s="224"/>
      <c r="C202" s="225"/>
      <c r="D202" s="218" t="s">
        <v>158</v>
      </c>
      <c r="E202" s="226" t="s">
        <v>17</v>
      </c>
      <c r="F202" s="227" t="s">
        <v>604</v>
      </c>
      <c r="G202" s="225"/>
      <c r="H202" s="226" t="s">
        <v>17</v>
      </c>
      <c r="I202" s="225"/>
      <c r="J202" s="225"/>
      <c r="K202" s="225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158</v>
      </c>
      <c r="AU202" s="232" t="s">
        <v>82</v>
      </c>
      <c r="AV202" s="13" t="s">
        <v>80</v>
      </c>
      <c r="AW202" s="13" t="s">
        <v>35</v>
      </c>
      <c r="AX202" s="13" t="s">
        <v>73</v>
      </c>
      <c r="AY202" s="232" t="s">
        <v>145</v>
      </c>
    </row>
    <row r="203" s="14" customFormat="1">
      <c r="A203" s="14"/>
      <c r="B203" s="233"/>
      <c r="C203" s="234"/>
      <c r="D203" s="218" t="s">
        <v>158</v>
      </c>
      <c r="E203" s="235" t="s">
        <v>17</v>
      </c>
      <c r="F203" s="236" t="s">
        <v>152</v>
      </c>
      <c r="G203" s="234"/>
      <c r="H203" s="237">
        <v>4</v>
      </c>
      <c r="I203" s="234"/>
      <c r="J203" s="234"/>
      <c r="K203" s="234"/>
      <c r="L203" s="238"/>
      <c r="M203" s="239"/>
      <c r="N203" s="240"/>
      <c r="O203" s="240"/>
      <c r="P203" s="240"/>
      <c r="Q203" s="240"/>
      <c r="R203" s="240"/>
      <c r="S203" s="240"/>
      <c r="T203" s="24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2" t="s">
        <v>158</v>
      </c>
      <c r="AU203" s="242" t="s">
        <v>82</v>
      </c>
      <c r="AV203" s="14" t="s">
        <v>82</v>
      </c>
      <c r="AW203" s="14" t="s">
        <v>35</v>
      </c>
      <c r="AX203" s="14" t="s">
        <v>80</v>
      </c>
      <c r="AY203" s="242" t="s">
        <v>145</v>
      </c>
    </row>
    <row r="204" s="2" customFormat="1" ht="21.75" customHeight="1">
      <c r="A204" s="34"/>
      <c r="B204" s="35"/>
      <c r="C204" s="243" t="s">
        <v>292</v>
      </c>
      <c r="D204" s="243" t="s">
        <v>167</v>
      </c>
      <c r="E204" s="244" t="s">
        <v>605</v>
      </c>
      <c r="F204" s="245" t="s">
        <v>606</v>
      </c>
      <c r="G204" s="246" t="s">
        <v>262</v>
      </c>
      <c r="H204" s="247">
        <v>4</v>
      </c>
      <c r="I204" s="248">
        <v>890</v>
      </c>
      <c r="J204" s="248">
        <f>ROUND(I204*H204,2)</f>
        <v>3560</v>
      </c>
      <c r="K204" s="245" t="s">
        <v>269</v>
      </c>
      <c r="L204" s="249"/>
      <c r="M204" s="250" t="s">
        <v>17</v>
      </c>
      <c r="N204" s="251" t="s">
        <v>44</v>
      </c>
      <c r="O204" s="214">
        <v>0</v>
      </c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6" t="s">
        <v>184</v>
      </c>
      <c r="AT204" s="216" t="s">
        <v>167</v>
      </c>
      <c r="AU204" s="216" t="s">
        <v>82</v>
      </c>
      <c r="AY204" s="19" t="s">
        <v>145</v>
      </c>
      <c r="BE204" s="217">
        <f>IF(N204="základní",J204,0)</f>
        <v>3560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9" t="s">
        <v>80</v>
      </c>
      <c r="BK204" s="217">
        <f>ROUND(I204*H204,2)</f>
        <v>3560</v>
      </c>
      <c r="BL204" s="19" t="s">
        <v>175</v>
      </c>
      <c r="BM204" s="216" t="s">
        <v>607</v>
      </c>
    </row>
    <row r="205" s="2" customFormat="1">
      <c r="A205" s="34"/>
      <c r="B205" s="35"/>
      <c r="C205" s="36"/>
      <c r="D205" s="218" t="s">
        <v>154</v>
      </c>
      <c r="E205" s="36"/>
      <c r="F205" s="219" t="s">
        <v>606</v>
      </c>
      <c r="G205" s="36"/>
      <c r="H205" s="36"/>
      <c r="I205" s="36"/>
      <c r="J205" s="36"/>
      <c r="K205" s="36"/>
      <c r="L205" s="40"/>
      <c r="M205" s="220"/>
      <c r="N205" s="221"/>
      <c r="O205" s="79"/>
      <c r="P205" s="79"/>
      <c r="Q205" s="79"/>
      <c r="R205" s="79"/>
      <c r="S205" s="79"/>
      <c r="T205" s="80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9" t="s">
        <v>154</v>
      </c>
      <c r="AU205" s="19" t="s">
        <v>82</v>
      </c>
    </row>
    <row r="206" s="13" customFormat="1">
      <c r="A206" s="13"/>
      <c r="B206" s="224"/>
      <c r="C206" s="225"/>
      <c r="D206" s="218" t="s">
        <v>158</v>
      </c>
      <c r="E206" s="226" t="s">
        <v>17</v>
      </c>
      <c r="F206" s="227" t="s">
        <v>608</v>
      </c>
      <c r="G206" s="225"/>
      <c r="H206" s="226" t="s">
        <v>17</v>
      </c>
      <c r="I206" s="225"/>
      <c r="J206" s="225"/>
      <c r="K206" s="225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158</v>
      </c>
      <c r="AU206" s="232" t="s">
        <v>82</v>
      </c>
      <c r="AV206" s="13" t="s">
        <v>80</v>
      </c>
      <c r="AW206" s="13" t="s">
        <v>35</v>
      </c>
      <c r="AX206" s="13" t="s">
        <v>73</v>
      </c>
      <c r="AY206" s="232" t="s">
        <v>145</v>
      </c>
    </row>
    <row r="207" s="14" customFormat="1">
      <c r="A207" s="14"/>
      <c r="B207" s="233"/>
      <c r="C207" s="234"/>
      <c r="D207" s="218" t="s">
        <v>158</v>
      </c>
      <c r="E207" s="235" t="s">
        <v>17</v>
      </c>
      <c r="F207" s="236" t="s">
        <v>152</v>
      </c>
      <c r="G207" s="234"/>
      <c r="H207" s="237">
        <v>4</v>
      </c>
      <c r="I207" s="234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2" t="s">
        <v>158</v>
      </c>
      <c r="AU207" s="242" t="s">
        <v>82</v>
      </c>
      <c r="AV207" s="14" t="s">
        <v>82</v>
      </c>
      <c r="AW207" s="14" t="s">
        <v>35</v>
      </c>
      <c r="AX207" s="14" t="s">
        <v>80</v>
      </c>
      <c r="AY207" s="242" t="s">
        <v>145</v>
      </c>
    </row>
    <row r="208" s="2" customFormat="1" ht="16.5" customHeight="1">
      <c r="A208" s="34"/>
      <c r="B208" s="35"/>
      <c r="C208" s="206" t="s">
        <v>300</v>
      </c>
      <c r="D208" s="206" t="s">
        <v>147</v>
      </c>
      <c r="E208" s="207" t="s">
        <v>609</v>
      </c>
      <c r="F208" s="208" t="s">
        <v>610</v>
      </c>
      <c r="G208" s="209" t="s">
        <v>611</v>
      </c>
      <c r="H208" s="210">
        <v>1</v>
      </c>
      <c r="I208" s="211">
        <v>100589.3</v>
      </c>
      <c r="J208" s="211">
        <f>ROUND(I208*H208,2)</f>
        <v>100589.3</v>
      </c>
      <c r="K208" s="208" t="s">
        <v>269</v>
      </c>
      <c r="L208" s="40"/>
      <c r="M208" s="212" t="s">
        <v>17</v>
      </c>
      <c r="N208" s="213" t="s">
        <v>44</v>
      </c>
      <c r="O208" s="214">
        <v>0</v>
      </c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16" t="s">
        <v>175</v>
      </c>
      <c r="AT208" s="216" t="s">
        <v>147</v>
      </c>
      <c r="AU208" s="216" t="s">
        <v>82</v>
      </c>
      <c r="AY208" s="19" t="s">
        <v>145</v>
      </c>
      <c r="BE208" s="217">
        <f>IF(N208="základní",J208,0)</f>
        <v>100589.3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9" t="s">
        <v>80</v>
      </c>
      <c r="BK208" s="217">
        <f>ROUND(I208*H208,2)</f>
        <v>100589.3</v>
      </c>
      <c r="BL208" s="19" t="s">
        <v>175</v>
      </c>
      <c r="BM208" s="216" t="s">
        <v>612</v>
      </c>
    </row>
    <row r="209" s="2" customFormat="1">
      <c r="A209" s="34"/>
      <c r="B209" s="35"/>
      <c r="C209" s="36"/>
      <c r="D209" s="218" t="s">
        <v>154</v>
      </c>
      <c r="E209" s="36"/>
      <c r="F209" s="219" t="s">
        <v>613</v>
      </c>
      <c r="G209" s="36"/>
      <c r="H209" s="36"/>
      <c r="I209" s="36"/>
      <c r="J209" s="36"/>
      <c r="K209" s="36"/>
      <c r="L209" s="40"/>
      <c r="M209" s="220"/>
      <c r="N209" s="221"/>
      <c r="O209" s="79"/>
      <c r="P209" s="79"/>
      <c r="Q209" s="79"/>
      <c r="R209" s="79"/>
      <c r="S209" s="79"/>
      <c r="T209" s="80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9" t="s">
        <v>154</v>
      </c>
      <c r="AU209" s="19" t="s">
        <v>82</v>
      </c>
    </row>
    <row r="210" s="14" customFormat="1">
      <c r="A210" s="14"/>
      <c r="B210" s="233"/>
      <c r="C210" s="234"/>
      <c r="D210" s="218" t="s">
        <v>158</v>
      </c>
      <c r="E210" s="235" t="s">
        <v>17</v>
      </c>
      <c r="F210" s="236" t="s">
        <v>80</v>
      </c>
      <c r="G210" s="234"/>
      <c r="H210" s="237">
        <v>1</v>
      </c>
      <c r="I210" s="234"/>
      <c r="J210" s="234"/>
      <c r="K210" s="234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158</v>
      </c>
      <c r="AU210" s="242" t="s">
        <v>82</v>
      </c>
      <c r="AV210" s="14" t="s">
        <v>82</v>
      </c>
      <c r="AW210" s="14" t="s">
        <v>35</v>
      </c>
      <c r="AX210" s="14" t="s">
        <v>80</v>
      </c>
      <c r="AY210" s="242" t="s">
        <v>145</v>
      </c>
    </row>
    <row r="211" s="13" customFormat="1">
      <c r="A211" s="13"/>
      <c r="B211" s="224"/>
      <c r="C211" s="225"/>
      <c r="D211" s="218" t="s">
        <v>158</v>
      </c>
      <c r="E211" s="226" t="s">
        <v>17</v>
      </c>
      <c r="F211" s="227" t="s">
        <v>614</v>
      </c>
      <c r="G211" s="225"/>
      <c r="H211" s="226" t="s">
        <v>17</v>
      </c>
      <c r="I211" s="225"/>
      <c r="J211" s="225"/>
      <c r="K211" s="225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158</v>
      </c>
      <c r="AU211" s="232" t="s">
        <v>82</v>
      </c>
      <c r="AV211" s="13" t="s">
        <v>80</v>
      </c>
      <c r="AW211" s="13" t="s">
        <v>35</v>
      </c>
      <c r="AX211" s="13" t="s">
        <v>73</v>
      </c>
      <c r="AY211" s="232" t="s">
        <v>145</v>
      </c>
    </row>
    <row r="212" s="13" customFormat="1">
      <c r="A212" s="13"/>
      <c r="B212" s="224"/>
      <c r="C212" s="225"/>
      <c r="D212" s="218" t="s">
        <v>158</v>
      </c>
      <c r="E212" s="226" t="s">
        <v>17</v>
      </c>
      <c r="F212" s="227" t="s">
        <v>615</v>
      </c>
      <c r="G212" s="225"/>
      <c r="H212" s="226" t="s">
        <v>17</v>
      </c>
      <c r="I212" s="225"/>
      <c r="J212" s="225"/>
      <c r="K212" s="225"/>
      <c r="L212" s="228"/>
      <c r="M212" s="229"/>
      <c r="N212" s="230"/>
      <c r="O212" s="230"/>
      <c r="P212" s="230"/>
      <c r="Q212" s="230"/>
      <c r="R212" s="230"/>
      <c r="S212" s="230"/>
      <c r="T212" s="23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2" t="s">
        <v>158</v>
      </c>
      <c r="AU212" s="232" t="s">
        <v>82</v>
      </c>
      <c r="AV212" s="13" t="s">
        <v>80</v>
      </c>
      <c r="AW212" s="13" t="s">
        <v>35</v>
      </c>
      <c r="AX212" s="13" t="s">
        <v>73</v>
      </c>
      <c r="AY212" s="232" t="s">
        <v>145</v>
      </c>
    </row>
    <row r="213" s="13" customFormat="1">
      <c r="A213" s="13"/>
      <c r="B213" s="224"/>
      <c r="C213" s="225"/>
      <c r="D213" s="218" t="s">
        <v>158</v>
      </c>
      <c r="E213" s="226" t="s">
        <v>17</v>
      </c>
      <c r="F213" s="227" t="s">
        <v>616</v>
      </c>
      <c r="G213" s="225"/>
      <c r="H213" s="226" t="s">
        <v>17</v>
      </c>
      <c r="I213" s="225"/>
      <c r="J213" s="225"/>
      <c r="K213" s="225"/>
      <c r="L213" s="228"/>
      <c r="M213" s="229"/>
      <c r="N213" s="230"/>
      <c r="O213" s="230"/>
      <c r="P213" s="230"/>
      <c r="Q213" s="230"/>
      <c r="R213" s="230"/>
      <c r="S213" s="230"/>
      <c r="T213" s="23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2" t="s">
        <v>158</v>
      </c>
      <c r="AU213" s="232" t="s">
        <v>82</v>
      </c>
      <c r="AV213" s="13" t="s">
        <v>80</v>
      </c>
      <c r="AW213" s="13" t="s">
        <v>35</v>
      </c>
      <c r="AX213" s="13" t="s">
        <v>73</v>
      </c>
      <c r="AY213" s="232" t="s">
        <v>145</v>
      </c>
    </row>
    <row r="214" s="13" customFormat="1">
      <c r="A214" s="13"/>
      <c r="B214" s="224"/>
      <c r="C214" s="225"/>
      <c r="D214" s="218" t="s">
        <v>158</v>
      </c>
      <c r="E214" s="226" t="s">
        <v>17</v>
      </c>
      <c r="F214" s="227" t="s">
        <v>617</v>
      </c>
      <c r="G214" s="225"/>
      <c r="H214" s="226" t="s">
        <v>17</v>
      </c>
      <c r="I214" s="225"/>
      <c r="J214" s="225"/>
      <c r="K214" s="225"/>
      <c r="L214" s="228"/>
      <c r="M214" s="229"/>
      <c r="N214" s="230"/>
      <c r="O214" s="230"/>
      <c r="P214" s="230"/>
      <c r="Q214" s="230"/>
      <c r="R214" s="230"/>
      <c r="S214" s="230"/>
      <c r="T214" s="23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2" t="s">
        <v>158</v>
      </c>
      <c r="AU214" s="232" t="s">
        <v>82</v>
      </c>
      <c r="AV214" s="13" t="s">
        <v>80</v>
      </c>
      <c r="AW214" s="13" t="s">
        <v>35</v>
      </c>
      <c r="AX214" s="13" t="s">
        <v>73</v>
      </c>
      <c r="AY214" s="232" t="s">
        <v>145</v>
      </c>
    </row>
    <row r="215" s="13" customFormat="1">
      <c r="A215" s="13"/>
      <c r="B215" s="224"/>
      <c r="C215" s="225"/>
      <c r="D215" s="218" t="s">
        <v>158</v>
      </c>
      <c r="E215" s="226" t="s">
        <v>17</v>
      </c>
      <c r="F215" s="227" t="s">
        <v>618</v>
      </c>
      <c r="G215" s="225"/>
      <c r="H215" s="226" t="s">
        <v>17</v>
      </c>
      <c r="I215" s="225"/>
      <c r="J215" s="225"/>
      <c r="K215" s="225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158</v>
      </c>
      <c r="AU215" s="232" t="s">
        <v>82</v>
      </c>
      <c r="AV215" s="13" t="s">
        <v>80</v>
      </c>
      <c r="AW215" s="13" t="s">
        <v>35</v>
      </c>
      <c r="AX215" s="13" t="s">
        <v>73</v>
      </c>
      <c r="AY215" s="232" t="s">
        <v>145</v>
      </c>
    </row>
    <row r="216" s="2" customFormat="1" ht="16.5" customHeight="1">
      <c r="A216" s="34"/>
      <c r="B216" s="35"/>
      <c r="C216" s="243" t="s">
        <v>7</v>
      </c>
      <c r="D216" s="243" t="s">
        <v>167</v>
      </c>
      <c r="E216" s="244" t="s">
        <v>619</v>
      </c>
      <c r="F216" s="245" t="s">
        <v>620</v>
      </c>
      <c r="G216" s="246" t="s">
        <v>611</v>
      </c>
      <c r="H216" s="247">
        <v>1</v>
      </c>
      <c r="I216" s="248">
        <v>239690</v>
      </c>
      <c r="J216" s="248">
        <f>ROUND(I216*H216,2)</f>
        <v>239690</v>
      </c>
      <c r="K216" s="245" t="s">
        <v>269</v>
      </c>
      <c r="L216" s="249"/>
      <c r="M216" s="250" t="s">
        <v>17</v>
      </c>
      <c r="N216" s="251" t="s">
        <v>44</v>
      </c>
      <c r="O216" s="214">
        <v>0</v>
      </c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16" t="s">
        <v>184</v>
      </c>
      <c r="AT216" s="216" t="s">
        <v>167</v>
      </c>
      <c r="AU216" s="216" t="s">
        <v>82</v>
      </c>
      <c r="AY216" s="19" t="s">
        <v>145</v>
      </c>
      <c r="BE216" s="217">
        <f>IF(N216="základní",J216,0)</f>
        <v>239690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9" t="s">
        <v>80</v>
      </c>
      <c r="BK216" s="217">
        <f>ROUND(I216*H216,2)</f>
        <v>239690</v>
      </c>
      <c r="BL216" s="19" t="s">
        <v>175</v>
      </c>
      <c r="BM216" s="216" t="s">
        <v>621</v>
      </c>
    </row>
    <row r="217" s="2" customFormat="1">
      <c r="A217" s="34"/>
      <c r="B217" s="35"/>
      <c r="C217" s="36"/>
      <c r="D217" s="218" t="s">
        <v>154</v>
      </c>
      <c r="E217" s="36"/>
      <c r="F217" s="219" t="s">
        <v>620</v>
      </c>
      <c r="G217" s="36"/>
      <c r="H217" s="36"/>
      <c r="I217" s="36"/>
      <c r="J217" s="36"/>
      <c r="K217" s="36"/>
      <c r="L217" s="40"/>
      <c r="M217" s="220"/>
      <c r="N217" s="221"/>
      <c r="O217" s="79"/>
      <c r="P217" s="79"/>
      <c r="Q217" s="79"/>
      <c r="R217" s="79"/>
      <c r="S217" s="79"/>
      <c r="T217" s="80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9" t="s">
        <v>154</v>
      </c>
      <c r="AU217" s="19" t="s">
        <v>82</v>
      </c>
    </row>
    <row r="218" s="13" customFormat="1">
      <c r="A218" s="13"/>
      <c r="B218" s="224"/>
      <c r="C218" s="225"/>
      <c r="D218" s="218" t="s">
        <v>158</v>
      </c>
      <c r="E218" s="226" t="s">
        <v>17</v>
      </c>
      <c r="F218" s="227" t="s">
        <v>622</v>
      </c>
      <c r="G218" s="225"/>
      <c r="H218" s="226" t="s">
        <v>17</v>
      </c>
      <c r="I218" s="225"/>
      <c r="J218" s="225"/>
      <c r="K218" s="225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158</v>
      </c>
      <c r="AU218" s="232" t="s">
        <v>82</v>
      </c>
      <c r="AV218" s="13" t="s">
        <v>80</v>
      </c>
      <c r="AW218" s="13" t="s">
        <v>35</v>
      </c>
      <c r="AX218" s="13" t="s">
        <v>73</v>
      </c>
      <c r="AY218" s="232" t="s">
        <v>145</v>
      </c>
    </row>
    <row r="219" s="14" customFormat="1">
      <c r="A219" s="14"/>
      <c r="B219" s="233"/>
      <c r="C219" s="234"/>
      <c r="D219" s="218" t="s">
        <v>158</v>
      </c>
      <c r="E219" s="235" t="s">
        <v>17</v>
      </c>
      <c r="F219" s="236" t="s">
        <v>80</v>
      </c>
      <c r="G219" s="234"/>
      <c r="H219" s="237">
        <v>1</v>
      </c>
      <c r="I219" s="234"/>
      <c r="J219" s="234"/>
      <c r="K219" s="234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158</v>
      </c>
      <c r="AU219" s="242" t="s">
        <v>82</v>
      </c>
      <c r="AV219" s="14" t="s">
        <v>82</v>
      </c>
      <c r="AW219" s="14" t="s">
        <v>35</v>
      </c>
      <c r="AX219" s="14" t="s">
        <v>80</v>
      </c>
      <c r="AY219" s="242" t="s">
        <v>145</v>
      </c>
    </row>
    <row r="220" s="13" customFormat="1">
      <c r="A220" s="13"/>
      <c r="B220" s="224"/>
      <c r="C220" s="225"/>
      <c r="D220" s="218" t="s">
        <v>158</v>
      </c>
      <c r="E220" s="226" t="s">
        <v>17</v>
      </c>
      <c r="F220" s="227" t="s">
        <v>623</v>
      </c>
      <c r="G220" s="225"/>
      <c r="H220" s="226" t="s">
        <v>17</v>
      </c>
      <c r="I220" s="225"/>
      <c r="J220" s="225"/>
      <c r="K220" s="225"/>
      <c r="L220" s="228"/>
      <c r="M220" s="229"/>
      <c r="N220" s="230"/>
      <c r="O220" s="230"/>
      <c r="P220" s="230"/>
      <c r="Q220" s="230"/>
      <c r="R220" s="230"/>
      <c r="S220" s="230"/>
      <c r="T220" s="23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2" t="s">
        <v>158</v>
      </c>
      <c r="AU220" s="232" t="s">
        <v>82</v>
      </c>
      <c r="AV220" s="13" t="s">
        <v>80</v>
      </c>
      <c r="AW220" s="13" t="s">
        <v>35</v>
      </c>
      <c r="AX220" s="13" t="s">
        <v>73</v>
      </c>
      <c r="AY220" s="232" t="s">
        <v>145</v>
      </c>
    </row>
    <row r="221" s="13" customFormat="1">
      <c r="A221" s="13"/>
      <c r="B221" s="224"/>
      <c r="C221" s="225"/>
      <c r="D221" s="218" t="s">
        <v>158</v>
      </c>
      <c r="E221" s="226" t="s">
        <v>17</v>
      </c>
      <c r="F221" s="227" t="s">
        <v>624</v>
      </c>
      <c r="G221" s="225"/>
      <c r="H221" s="226" t="s">
        <v>17</v>
      </c>
      <c r="I221" s="225"/>
      <c r="J221" s="225"/>
      <c r="K221" s="225"/>
      <c r="L221" s="228"/>
      <c r="M221" s="229"/>
      <c r="N221" s="230"/>
      <c r="O221" s="230"/>
      <c r="P221" s="230"/>
      <c r="Q221" s="230"/>
      <c r="R221" s="230"/>
      <c r="S221" s="230"/>
      <c r="T221" s="23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2" t="s">
        <v>158</v>
      </c>
      <c r="AU221" s="232" t="s">
        <v>82</v>
      </c>
      <c r="AV221" s="13" t="s">
        <v>80</v>
      </c>
      <c r="AW221" s="13" t="s">
        <v>35</v>
      </c>
      <c r="AX221" s="13" t="s">
        <v>73</v>
      </c>
      <c r="AY221" s="232" t="s">
        <v>145</v>
      </c>
    </row>
    <row r="222" s="13" customFormat="1">
      <c r="A222" s="13"/>
      <c r="B222" s="224"/>
      <c r="C222" s="225"/>
      <c r="D222" s="218" t="s">
        <v>158</v>
      </c>
      <c r="E222" s="226" t="s">
        <v>17</v>
      </c>
      <c r="F222" s="227" t="s">
        <v>625</v>
      </c>
      <c r="G222" s="225"/>
      <c r="H222" s="226" t="s">
        <v>17</v>
      </c>
      <c r="I222" s="225"/>
      <c r="J222" s="225"/>
      <c r="K222" s="225"/>
      <c r="L222" s="228"/>
      <c r="M222" s="229"/>
      <c r="N222" s="230"/>
      <c r="O222" s="230"/>
      <c r="P222" s="230"/>
      <c r="Q222" s="230"/>
      <c r="R222" s="230"/>
      <c r="S222" s="230"/>
      <c r="T222" s="23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2" t="s">
        <v>158</v>
      </c>
      <c r="AU222" s="232" t="s">
        <v>82</v>
      </c>
      <c r="AV222" s="13" t="s">
        <v>80</v>
      </c>
      <c r="AW222" s="13" t="s">
        <v>35</v>
      </c>
      <c r="AX222" s="13" t="s">
        <v>73</v>
      </c>
      <c r="AY222" s="232" t="s">
        <v>145</v>
      </c>
    </row>
    <row r="223" s="13" customFormat="1">
      <c r="A223" s="13"/>
      <c r="B223" s="224"/>
      <c r="C223" s="225"/>
      <c r="D223" s="218" t="s">
        <v>158</v>
      </c>
      <c r="E223" s="226" t="s">
        <v>17</v>
      </c>
      <c r="F223" s="227" t="s">
        <v>626</v>
      </c>
      <c r="G223" s="225"/>
      <c r="H223" s="226" t="s">
        <v>17</v>
      </c>
      <c r="I223" s="225"/>
      <c r="J223" s="225"/>
      <c r="K223" s="225"/>
      <c r="L223" s="228"/>
      <c r="M223" s="229"/>
      <c r="N223" s="230"/>
      <c r="O223" s="230"/>
      <c r="P223" s="230"/>
      <c r="Q223" s="230"/>
      <c r="R223" s="230"/>
      <c r="S223" s="230"/>
      <c r="T223" s="23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2" t="s">
        <v>158</v>
      </c>
      <c r="AU223" s="232" t="s">
        <v>82</v>
      </c>
      <c r="AV223" s="13" t="s">
        <v>80</v>
      </c>
      <c r="AW223" s="13" t="s">
        <v>35</v>
      </c>
      <c r="AX223" s="13" t="s">
        <v>73</v>
      </c>
      <c r="AY223" s="232" t="s">
        <v>145</v>
      </c>
    </row>
    <row r="224" s="13" customFormat="1">
      <c r="A224" s="13"/>
      <c r="B224" s="224"/>
      <c r="C224" s="225"/>
      <c r="D224" s="218" t="s">
        <v>158</v>
      </c>
      <c r="E224" s="226" t="s">
        <v>17</v>
      </c>
      <c r="F224" s="227" t="s">
        <v>627</v>
      </c>
      <c r="G224" s="225"/>
      <c r="H224" s="226" t="s">
        <v>17</v>
      </c>
      <c r="I224" s="225"/>
      <c r="J224" s="225"/>
      <c r="K224" s="225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158</v>
      </c>
      <c r="AU224" s="232" t="s">
        <v>82</v>
      </c>
      <c r="AV224" s="13" t="s">
        <v>80</v>
      </c>
      <c r="AW224" s="13" t="s">
        <v>35</v>
      </c>
      <c r="AX224" s="13" t="s">
        <v>73</v>
      </c>
      <c r="AY224" s="232" t="s">
        <v>145</v>
      </c>
    </row>
    <row r="225" s="13" customFormat="1">
      <c r="A225" s="13"/>
      <c r="B225" s="224"/>
      <c r="C225" s="225"/>
      <c r="D225" s="218" t="s">
        <v>158</v>
      </c>
      <c r="E225" s="226" t="s">
        <v>17</v>
      </c>
      <c r="F225" s="227" t="s">
        <v>628</v>
      </c>
      <c r="G225" s="225"/>
      <c r="H225" s="226" t="s">
        <v>17</v>
      </c>
      <c r="I225" s="225"/>
      <c r="J225" s="225"/>
      <c r="K225" s="225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158</v>
      </c>
      <c r="AU225" s="232" t="s">
        <v>82</v>
      </c>
      <c r="AV225" s="13" t="s">
        <v>80</v>
      </c>
      <c r="AW225" s="13" t="s">
        <v>35</v>
      </c>
      <c r="AX225" s="13" t="s">
        <v>73</v>
      </c>
      <c r="AY225" s="232" t="s">
        <v>145</v>
      </c>
    </row>
    <row r="226" s="13" customFormat="1">
      <c r="A226" s="13"/>
      <c r="B226" s="224"/>
      <c r="C226" s="225"/>
      <c r="D226" s="218" t="s">
        <v>158</v>
      </c>
      <c r="E226" s="226" t="s">
        <v>17</v>
      </c>
      <c r="F226" s="227" t="s">
        <v>629</v>
      </c>
      <c r="G226" s="225"/>
      <c r="H226" s="226" t="s">
        <v>17</v>
      </c>
      <c r="I226" s="225"/>
      <c r="J226" s="225"/>
      <c r="K226" s="225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158</v>
      </c>
      <c r="AU226" s="232" t="s">
        <v>82</v>
      </c>
      <c r="AV226" s="13" t="s">
        <v>80</v>
      </c>
      <c r="AW226" s="13" t="s">
        <v>35</v>
      </c>
      <c r="AX226" s="13" t="s">
        <v>73</v>
      </c>
      <c r="AY226" s="232" t="s">
        <v>145</v>
      </c>
    </row>
    <row r="227" s="13" customFormat="1">
      <c r="A227" s="13"/>
      <c r="B227" s="224"/>
      <c r="C227" s="225"/>
      <c r="D227" s="218" t="s">
        <v>158</v>
      </c>
      <c r="E227" s="226" t="s">
        <v>17</v>
      </c>
      <c r="F227" s="227" t="s">
        <v>630</v>
      </c>
      <c r="G227" s="225"/>
      <c r="H227" s="226" t="s">
        <v>17</v>
      </c>
      <c r="I227" s="225"/>
      <c r="J227" s="225"/>
      <c r="K227" s="225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158</v>
      </c>
      <c r="AU227" s="232" t="s">
        <v>82</v>
      </c>
      <c r="AV227" s="13" t="s">
        <v>80</v>
      </c>
      <c r="AW227" s="13" t="s">
        <v>35</v>
      </c>
      <c r="AX227" s="13" t="s">
        <v>73</v>
      </c>
      <c r="AY227" s="232" t="s">
        <v>145</v>
      </c>
    </row>
    <row r="228" s="13" customFormat="1">
      <c r="A228" s="13"/>
      <c r="B228" s="224"/>
      <c r="C228" s="225"/>
      <c r="D228" s="218" t="s">
        <v>158</v>
      </c>
      <c r="E228" s="226" t="s">
        <v>17</v>
      </c>
      <c r="F228" s="227" t="s">
        <v>631</v>
      </c>
      <c r="G228" s="225"/>
      <c r="H228" s="226" t="s">
        <v>17</v>
      </c>
      <c r="I228" s="225"/>
      <c r="J228" s="225"/>
      <c r="K228" s="225"/>
      <c r="L228" s="228"/>
      <c r="M228" s="229"/>
      <c r="N228" s="230"/>
      <c r="O228" s="230"/>
      <c r="P228" s="230"/>
      <c r="Q228" s="230"/>
      <c r="R228" s="230"/>
      <c r="S228" s="230"/>
      <c r="T228" s="23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2" t="s">
        <v>158</v>
      </c>
      <c r="AU228" s="232" t="s">
        <v>82</v>
      </c>
      <c r="AV228" s="13" t="s">
        <v>80</v>
      </c>
      <c r="AW228" s="13" t="s">
        <v>35</v>
      </c>
      <c r="AX228" s="13" t="s">
        <v>73</v>
      </c>
      <c r="AY228" s="232" t="s">
        <v>145</v>
      </c>
    </row>
    <row r="229" s="13" customFormat="1">
      <c r="A229" s="13"/>
      <c r="B229" s="224"/>
      <c r="C229" s="225"/>
      <c r="D229" s="218" t="s">
        <v>158</v>
      </c>
      <c r="E229" s="226" t="s">
        <v>17</v>
      </c>
      <c r="F229" s="227" t="s">
        <v>632</v>
      </c>
      <c r="G229" s="225"/>
      <c r="H229" s="226" t="s">
        <v>17</v>
      </c>
      <c r="I229" s="225"/>
      <c r="J229" s="225"/>
      <c r="K229" s="225"/>
      <c r="L229" s="228"/>
      <c r="M229" s="229"/>
      <c r="N229" s="230"/>
      <c r="O229" s="230"/>
      <c r="P229" s="230"/>
      <c r="Q229" s="230"/>
      <c r="R229" s="230"/>
      <c r="S229" s="230"/>
      <c r="T229" s="23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2" t="s">
        <v>158</v>
      </c>
      <c r="AU229" s="232" t="s">
        <v>82</v>
      </c>
      <c r="AV229" s="13" t="s">
        <v>80</v>
      </c>
      <c r="AW229" s="13" t="s">
        <v>35</v>
      </c>
      <c r="AX229" s="13" t="s">
        <v>73</v>
      </c>
      <c r="AY229" s="232" t="s">
        <v>145</v>
      </c>
    </row>
    <row r="230" s="13" customFormat="1">
      <c r="A230" s="13"/>
      <c r="B230" s="224"/>
      <c r="C230" s="225"/>
      <c r="D230" s="218" t="s">
        <v>158</v>
      </c>
      <c r="E230" s="226" t="s">
        <v>17</v>
      </c>
      <c r="F230" s="227" t="s">
        <v>633</v>
      </c>
      <c r="G230" s="225"/>
      <c r="H230" s="226" t="s">
        <v>17</v>
      </c>
      <c r="I230" s="225"/>
      <c r="J230" s="225"/>
      <c r="K230" s="225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158</v>
      </c>
      <c r="AU230" s="232" t="s">
        <v>82</v>
      </c>
      <c r="AV230" s="13" t="s">
        <v>80</v>
      </c>
      <c r="AW230" s="13" t="s">
        <v>35</v>
      </c>
      <c r="AX230" s="13" t="s">
        <v>73</v>
      </c>
      <c r="AY230" s="232" t="s">
        <v>145</v>
      </c>
    </row>
    <row r="231" s="13" customFormat="1">
      <c r="A231" s="13"/>
      <c r="B231" s="224"/>
      <c r="C231" s="225"/>
      <c r="D231" s="218" t="s">
        <v>158</v>
      </c>
      <c r="E231" s="226" t="s">
        <v>17</v>
      </c>
      <c r="F231" s="227" t="s">
        <v>634</v>
      </c>
      <c r="G231" s="225"/>
      <c r="H231" s="226" t="s">
        <v>17</v>
      </c>
      <c r="I231" s="225"/>
      <c r="J231" s="225"/>
      <c r="K231" s="225"/>
      <c r="L231" s="228"/>
      <c r="M231" s="229"/>
      <c r="N231" s="230"/>
      <c r="O231" s="230"/>
      <c r="P231" s="230"/>
      <c r="Q231" s="230"/>
      <c r="R231" s="230"/>
      <c r="S231" s="230"/>
      <c r="T231" s="23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2" t="s">
        <v>158</v>
      </c>
      <c r="AU231" s="232" t="s">
        <v>82</v>
      </c>
      <c r="AV231" s="13" t="s">
        <v>80</v>
      </c>
      <c r="AW231" s="13" t="s">
        <v>35</v>
      </c>
      <c r="AX231" s="13" t="s">
        <v>73</v>
      </c>
      <c r="AY231" s="232" t="s">
        <v>145</v>
      </c>
    </row>
    <row r="232" s="13" customFormat="1">
      <c r="A232" s="13"/>
      <c r="B232" s="224"/>
      <c r="C232" s="225"/>
      <c r="D232" s="218" t="s">
        <v>158</v>
      </c>
      <c r="E232" s="226" t="s">
        <v>17</v>
      </c>
      <c r="F232" s="227" t="s">
        <v>635</v>
      </c>
      <c r="G232" s="225"/>
      <c r="H232" s="226" t="s">
        <v>17</v>
      </c>
      <c r="I232" s="225"/>
      <c r="J232" s="225"/>
      <c r="K232" s="225"/>
      <c r="L232" s="228"/>
      <c r="M232" s="229"/>
      <c r="N232" s="230"/>
      <c r="O232" s="230"/>
      <c r="P232" s="230"/>
      <c r="Q232" s="230"/>
      <c r="R232" s="230"/>
      <c r="S232" s="230"/>
      <c r="T232" s="23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2" t="s">
        <v>158</v>
      </c>
      <c r="AU232" s="232" t="s">
        <v>82</v>
      </c>
      <c r="AV232" s="13" t="s">
        <v>80</v>
      </c>
      <c r="AW232" s="13" t="s">
        <v>35</v>
      </c>
      <c r="AX232" s="13" t="s">
        <v>73</v>
      </c>
      <c r="AY232" s="232" t="s">
        <v>145</v>
      </c>
    </row>
    <row r="233" s="13" customFormat="1">
      <c r="A233" s="13"/>
      <c r="B233" s="224"/>
      <c r="C233" s="225"/>
      <c r="D233" s="218" t="s">
        <v>158</v>
      </c>
      <c r="E233" s="226" t="s">
        <v>17</v>
      </c>
      <c r="F233" s="227" t="s">
        <v>636</v>
      </c>
      <c r="G233" s="225"/>
      <c r="H233" s="226" t="s">
        <v>17</v>
      </c>
      <c r="I233" s="225"/>
      <c r="J233" s="225"/>
      <c r="K233" s="225"/>
      <c r="L233" s="228"/>
      <c r="M233" s="229"/>
      <c r="N233" s="230"/>
      <c r="O233" s="230"/>
      <c r="P233" s="230"/>
      <c r="Q233" s="230"/>
      <c r="R233" s="230"/>
      <c r="S233" s="230"/>
      <c r="T233" s="23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158</v>
      </c>
      <c r="AU233" s="232" t="s">
        <v>82</v>
      </c>
      <c r="AV233" s="13" t="s">
        <v>80</v>
      </c>
      <c r="AW233" s="13" t="s">
        <v>35</v>
      </c>
      <c r="AX233" s="13" t="s">
        <v>73</v>
      </c>
      <c r="AY233" s="232" t="s">
        <v>145</v>
      </c>
    </row>
    <row r="234" s="13" customFormat="1">
      <c r="A234" s="13"/>
      <c r="B234" s="224"/>
      <c r="C234" s="225"/>
      <c r="D234" s="218" t="s">
        <v>158</v>
      </c>
      <c r="E234" s="226" t="s">
        <v>17</v>
      </c>
      <c r="F234" s="227" t="s">
        <v>637</v>
      </c>
      <c r="G234" s="225"/>
      <c r="H234" s="226" t="s">
        <v>17</v>
      </c>
      <c r="I234" s="225"/>
      <c r="J234" s="225"/>
      <c r="K234" s="225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158</v>
      </c>
      <c r="AU234" s="232" t="s">
        <v>82</v>
      </c>
      <c r="AV234" s="13" t="s">
        <v>80</v>
      </c>
      <c r="AW234" s="13" t="s">
        <v>35</v>
      </c>
      <c r="AX234" s="13" t="s">
        <v>73</v>
      </c>
      <c r="AY234" s="232" t="s">
        <v>145</v>
      </c>
    </row>
    <row r="235" s="13" customFormat="1">
      <c r="A235" s="13"/>
      <c r="B235" s="224"/>
      <c r="C235" s="225"/>
      <c r="D235" s="218" t="s">
        <v>158</v>
      </c>
      <c r="E235" s="226" t="s">
        <v>17</v>
      </c>
      <c r="F235" s="227" t="s">
        <v>638</v>
      </c>
      <c r="G235" s="225"/>
      <c r="H235" s="226" t="s">
        <v>17</v>
      </c>
      <c r="I235" s="225"/>
      <c r="J235" s="225"/>
      <c r="K235" s="225"/>
      <c r="L235" s="228"/>
      <c r="M235" s="229"/>
      <c r="N235" s="230"/>
      <c r="O235" s="230"/>
      <c r="P235" s="230"/>
      <c r="Q235" s="230"/>
      <c r="R235" s="230"/>
      <c r="S235" s="230"/>
      <c r="T235" s="23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2" t="s">
        <v>158</v>
      </c>
      <c r="AU235" s="232" t="s">
        <v>82</v>
      </c>
      <c r="AV235" s="13" t="s">
        <v>80</v>
      </c>
      <c r="AW235" s="13" t="s">
        <v>35</v>
      </c>
      <c r="AX235" s="13" t="s">
        <v>73</v>
      </c>
      <c r="AY235" s="232" t="s">
        <v>145</v>
      </c>
    </row>
    <row r="236" s="2" customFormat="1" ht="16.5" customHeight="1">
      <c r="A236" s="34"/>
      <c r="B236" s="35"/>
      <c r="C236" s="243" t="s">
        <v>318</v>
      </c>
      <c r="D236" s="243" t="s">
        <v>167</v>
      </c>
      <c r="E236" s="244" t="s">
        <v>639</v>
      </c>
      <c r="F236" s="245" t="s">
        <v>640</v>
      </c>
      <c r="G236" s="246" t="s">
        <v>611</v>
      </c>
      <c r="H236" s="247">
        <v>1</v>
      </c>
      <c r="I236" s="248">
        <v>874340</v>
      </c>
      <c r="J236" s="248">
        <f>ROUND(I236*H236,2)</f>
        <v>874340</v>
      </c>
      <c r="K236" s="245" t="s">
        <v>269</v>
      </c>
      <c r="L236" s="249"/>
      <c r="M236" s="250" t="s">
        <v>17</v>
      </c>
      <c r="N236" s="251" t="s">
        <v>44</v>
      </c>
      <c r="O236" s="214">
        <v>0</v>
      </c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16" t="s">
        <v>184</v>
      </c>
      <c r="AT236" s="216" t="s">
        <v>167</v>
      </c>
      <c r="AU236" s="216" t="s">
        <v>82</v>
      </c>
      <c r="AY236" s="19" t="s">
        <v>145</v>
      </c>
      <c r="BE236" s="217">
        <f>IF(N236="základní",J236,0)</f>
        <v>874340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9" t="s">
        <v>80</v>
      </c>
      <c r="BK236" s="217">
        <f>ROUND(I236*H236,2)</f>
        <v>874340</v>
      </c>
      <c r="BL236" s="19" t="s">
        <v>175</v>
      </c>
      <c r="BM236" s="216" t="s">
        <v>641</v>
      </c>
    </row>
    <row r="237" s="2" customFormat="1">
      <c r="A237" s="34"/>
      <c r="B237" s="35"/>
      <c r="C237" s="36"/>
      <c r="D237" s="218" t="s">
        <v>154</v>
      </c>
      <c r="E237" s="36"/>
      <c r="F237" s="219" t="s">
        <v>642</v>
      </c>
      <c r="G237" s="36"/>
      <c r="H237" s="36"/>
      <c r="I237" s="36"/>
      <c r="J237" s="36"/>
      <c r="K237" s="36"/>
      <c r="L237" s="40"/>
      <c r="M237" s="220"/>
      <c r="N237" s="221"/>
      <c r="O237" s="79"/>
      <c r="P237" s="79"/>
      <c r="Q237" s="79"/>
      <c r="R237" s="79"/>
      <c r="S237" s="79"/>
      <c r="T237" s="80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9" t="s">
        <v>154</v>
      </c>
      <c r="AU237" s="19" t="s">
        <v>82</v>
      </c>
    </row>
    <row r="238" s="14" customFormat="1">
      <c r="A238" s="14"/>
      <c r="B238" s="233"/>
      <c r="C238" s="234"/>
      <c r="D238" s="218" t="s">
        <v>158</v>
      </c>
      <c r="E238" s="235" t="s">
        <v>17</v>
      </c>
      <c r="F238" s="236" t="s">
        <v>80</v>
      </c>
      <c r="G238" s="234"/>
      <c r="H238" s="237">
        <v>1</v>
      </c>
      <c r="I238" s="234"/>
      <c r="J238" s="234"/>
      <c r="K238" s="234"/>
      <c r="L238" s="238"/>
      <c r="M238" s="239"/>
      <c r="N238" s="240"/>
      <c r="O238" s="240"/>
      <c r="P238" s="240"/>
      <c r="Q238" s="240"/>
      <c r="R238" s="240"/>
      <c r="S238" s="240"/>
      <c r="T238" s="24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2" t="s">
        <v>158</v>
      </c>
      <c r="AU238" s="242" t="s">
        <v>82</v>
      </c>
      <c r="AV238" s="14" t="s">
        <v>82</v>
      </c>
      <c r="AW238" s="14" t="s">
        <v>35</v>
      </c>
      <c r="AX238" s="14" t="s">
        <v>80</v>
      </c>
      <c r="AY238" s="242" t="s">
        <v>145</v>
      </c>
    </row>
    <row r="239" s="13" customFormat="1">
      <c r="A239" s="13"/>
      <c r="B239" s="224"/>
      <c r="C239" s="225"/>
      <c r="D239" s="218" t="s">
        <v>158</v>
      </c>
      <c r="E239" s="226" t="s">
        <v>17</v>
      </c>
      <c r="F239" s="227" t="s">
        <v>614</v>
      </c>
      <c r="G239" s="225"/>
      <c r="H239" s="226" t="s">
        <v>17</v>
      </c>
      <c r="I239" s="225"/>
      <c r="J239" s="225"/>
      <c r="K239" s="225"/>
      <c r="L239" s="228"/>
      <c r="M239" s="229"/>
      <c r="N239" s="230"/>
      <c r="O239" s="230"/>
      <c r="P239" s="230"/>
      <c r="Q239" s="230"/>
      <c r="R239" s="230"/>
      <c r="S239" s="230"/>
      <c r="T239" s="23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2" t="s">
        <v>158</v>
      </c>
      <c r="AU239" s="232" t="s">
        <v>82</v>
      </c>
      <c r="AV239" s="13" t="s">
        <v>80</v>
      </c>
      <c r="AW239" s="13" t="s">
        <v>35</v>
      </c>
      <c r="AX239" s="13" t="s">
        <v>73</v>
      </c>
      <c r="AY239" s="232" t="s">
        <v>145</v>
      </c>
    </row>
    <row r="240" s="13" customFormat="1">
      <c r="A240" s="13"/>
      <c r="B240" s="224"/>
      <c r="C240" s="225"/>
      <c r="D240" s="218" t="s">
        <v>158</v>
      </c>
      <c r="E240" s="226" t="s">
        <v>17</v>
      </c>
      <c r="F240" s="227" t="s">
        <v>643</v>
      </c>
      <c r="G240" s="225"/>
      <c r="H240" s="226" t="s">
        <v>17</v>
      </c>
      <c r="I240" s="225"/>
      <c r="J240" s="225"/>
      <c r="K240" s="225"/>
      <c r="L240" s="228"/>
      <c r="M240" s="229"/>
      <c r="N240" s="230"/>
      <c r="O240" s="230"/>
      <c r="P240" s="230"/>
      <c r="Q240" s="230"/>
      <c r="R240" s="230"/>
      <c r="S240" s="230"/>
      <c r="T240" s="23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2" t="s">
        <v>158</v>
      </c>
      <c r="AU240" s="232" t="s">
        <v>82</v>
      </c>
      <c r="AV240" s="13" t="s">
        <v>80</v>
      </c>
      <c r="AW240" s="13" t="s">
        <v>35</v>
      </c>
      <c r="AX240" s="13" t="s">
        <v>73</v>
      </c>
      <c r="AY240" s="232" t="s">
        <v>145</v>
      </c>
    </row>
    <row r="241" s="13" customFormat="1">
      <c r="A241" s="13"/>
      <c r="B241" s="224"/>
      <c r="C241" s="225"/>
      <c r="D241" s="218" t="s">
        <v>158</v>
      </c>
      <c r="E241" s="226" t="s">
        <v>17</v>
      </c>
      <c r="F241" s="227" t="s">
        <v>644</v>
      </c>
      <c r="G241" s="225"/>
      <c r="H241" s="226" t="s">
        <v>17</v>
      </c>
      <c r="I241" s="225"/>
      <c r="J241" s="225"/>
      <c r="K241" s="225"/>
      <c r="L241" s="228"/>
      <c r="M241" s="229"/>
      <c r="N241" s="230"/>
      <c r="O241" s="230"/>
      <c r="P241" s="230"/>
      <c r="Q241" s="230"/>
      <c r="R241" s="230"/>
      <c r="S241" s="230"/>
      <c r="T241" s="23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2" t="s">
        <v>158</v>
      </c>
      <c r="AU241" s="232" t="s">
        <v>82</v>
      </c>
      <c r="AV241" s="13" t="s">
        <v>80</v>
      </c>
      <c r="AW241" s="13" t="s">
        <v>35</v>
      </c>
      <c r="AX241" s="13" t="s">
        <v>73</v>
      </c>
      <c r="AY241" s="232" t="s">
        <v>145</v>
      </c>
    </row>
    <row r="242" s="13" customFormat="1">
      <c r="A242" s="13"/>
      <c r="B242" s="224"/>
      <c r="C242" s="225"/>
      <c r="D242" s="218" t="s">
        <v>158</v>
      </c>
      <c r="E242" s="226" t="s">
        <v>17</v>
      </c>
      <c r="F242" s="227" t="s">
        <v>629</v>
      </c>
      <c r="G242" s="225"/>
      <c r="H242" s="226" t="s">
        <v>17</v>
      </c>
      <c r="I242" s="225"/>
      <c r="J242" s="225"/>
      <c r="K242" s="225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158</v>
      </c>
      <c r="AU242" s="232" t="s">
        <v>82</v>
      </c>
      <c r="AV242" s="13" t="s">
        <v>80</v>
      </c>
      <c r="AW242" s="13" t="s">
        <v>35</v>
      </c>
      <c r="AX242" s="13" t="s">
        <v>73</v>
      </c>
      <c r="AY242" s="232" t="s">
        <v>145</v>
      </c>
    </row>
    <row r="243" s="13" customFormat="1">
      <c r="A243" s="13"/>
      <c r="B243" s="224"/>
      <c r="C243" s="225"/>
      <c r="D243" s="218" t="s">
        <v>158</v>
      </c>
      <c r="E243" s="226" t="s">
        <v>17</v>
      </c>
      <c r="F243" s="227" t="s">
        <v>645</v>
      </c>
      <c r="G243" s="225"/>
      <c r="H243" s="226" t="s">
        <v>17</v>
      </c>
      <c r="I243" s="225"/>
      <c r="J243" s="225"/>
      <c r="K243" s="225"/>
      <c r="L243" s="228"/>
      <c r="M243" s="229"/>
      <c r="N243" s="230"/>
      <c r="O243" s="230"/>
      <c r="P243" s="230"/>
      <c r="Q243" s="230"/>
      <c r="R243" s="230"/>
      <c r="S243" s="230"/>
      <c r="T243" s="23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2" t="s">
        <v>158</v>
      </c>
      <c r="AU243" s="232" t="s">
        <v>82</v>
      </c>
      <c r="AV243" s="13" t="s">
        <v>80</v>
      </c>
      <c r="AW243" s="13" t="s">
        <v>35</v>
      </c>
      <c r="AX243" s="13" t="s">
        <v>73</v>
      </c>
      <c r="AY243" s="232" t="s">
        <v>145</v>
      </c>
    </row>
    <row r="244" s="13" customFormat="1">
      <c r="A244" s="13"/>
      <c r="B244" s="224"/>
      <c r="C244" s="225"/>
      <c r="D244" s="218" t="s">
        <v>158</v>
      </c>
      <c r="E244" s="226" t="s">
        <v>17</v>
      </c>
      <c r="F244" s="227" t="s">
        <v>646</v>
      </c>
      <c r="G244" s="225"/>
      <c r="H244" s="226" t="s">
        <v>17</v>
      </c>
      <c r="I244" s="225"/>
      <c r="J244" s="225"/>
      <c r="K244" s="225"/>
      <c r="L244" s="228"/>
      <c r="M244" s="229"/>
      <c r="N244" s="230"/>
      <c r="O244" s="230"/>
      <c r="P244" s="230"/>
      <c r="Q244" s="230"/>
      <c r="R244" s="230"/>
      <c r="S244" s="230"/>
      <c r="T244" s="23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2" t="s">
        <v>158</v>
      </c>
      <c r="AU244" s="232" t="s">
        <v>82</v>
      </c>
      <c r="AV244" s="13" t="s">
        <v>80</v>
      </c>
      <c r="AW244" s="13" t="s">
        <v>35</v>
      </c>
      <c r="AX244" s="13" t="s">
        <v>73</v>
      </c>
      <c r="AY244" s="232" t="s">
        <v>145</v>
      </c>
    </row>
    <row r="245" s="13" customFormat="1">
      <c r="A245" s="13"/>
      <c r="B245" s="224"/>
      <c r="C245" s="225"/>
      <c r="D245" s="218" t="s">
        <v>158</v>
      </c>
      <c r="E245" s="226" t="s">
        <v>17</v>
      </c>
      <c r="F245" s="227" t="s">
        <v>647</v>
      </c>
      <c r="G245" s="225"/>
      <c r="H245" s="226" t="s">
        <v>17</v>
      </c>
      <c r="I245" s="225"/>
      <c r="J245" s="225"/>
      <c r="K245" s="225"/>
      <c r="L245" s="228"/>
      <c r="M245" s="229"/>
      <c r="N245" s="230"/>
      <c r="O245" s="230"/>
      <c r="P245" s="230"/>
      <c r="Q245" s="230"/>
      <c r="R245" s="230"/>
      <c r="S245" s="230"/>
      <c r="T245" s="23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2" t="s">
        <v>158</v>
      </c>
      <c r="AU245" s="232" t="s">
        <v>82</v>
      </c>
      <c r="AV245" s="13" t="s">
        <v>80</v>
      </c>
      <c r="AW245" s="13" t="s">
        <v>35</v>
      </c>
      <c r="AX245" s="13" t="s">
        <v>73</v>
      </c>
      <c r="AY245" s="232" t="s">
        <v>145</v>
      </c>
    </row>
    <row r="246" s="13" customFormat="1">
      <c r="A246" s="13"/>
      <c r="B246" s="224"/>
      <c r="C246" s="225"/>
      <c r="D246" s="218" t="s">
        <v>158</v>
      </c>
      <c r="E246" s="226" t="s">
        <v>17</v>
      </c>
      <c r="F246" s="227" t="s">
        <v>648</v>
      </c>
      <c r="G246" s="225"/>
      <c r="H246" s="226" t="s">
        <v>17</v>
      </c>
      <c r="I246" s="225"/>
      <c r="J246" s="225"/>
      <c r="K246" s="225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158</v>
      </c>
      <c r="AU246" s="232" t="s">
        <v>82</v>
      </c>
      <c r="AV246" s="13" t="s">
        <v>80</v>
      </c>
      <c r="AW246" s="13" t="s">
        <v>35</v>
      </c>
      <c r="AX246" s="13" t="s">
        <v>73</v>
      </c>
      <c r="AY246" s="232" t="s">
        <v>145</v>
      </c>
    </row>
    <row r="247" s="13" customFormat="1">
      <c r="A247" s="13"/>
      <c r="B247" s="224"/>
      <c r="C247" s="225"/>
      <c r="D247" s="218" t="s">
        <v>158</v>
      </c>
      <c r="E247" s="226" t="s">
        <v>17</v>
      </c>
      <c r="F247" s="227" t="s">
        <v>649</v>
      </c>
      <c r="G247" s="225"/>
      <c r="H247" s="226" t="s">
        <v>17</v>
      </c>
      <c r="I247" s="225"/>
      <c r="J247" s="225"/>
      <c r="K247" s="225"/>
      <c r="L247" s="228"/>
      <c r="M247" s="229"/>
      <c r="N247" s="230"/>
      <c r="O247" s="230"/>
      <c r="P247" s="230"/>
      <c r="Q247" s="230"/>
      <c r="R247" s="230"/>
      <c r="S247" s="230"/>
      <c r="T247" s="23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2" t="s">
        <v>158</v>
      </c>
      <c r="AU247" s="232" t="s">
        <v>82</v>
      </c>
      <c r="AV247" s="13" t="s">
        <v>80</v>
      </c>
      <c r="AW247" s="13" t="s">
        <v>35</v>
      </c>
      <c r="AX247" s="13" t="s">
        <v>73</v>
      </c>
      <c r="AY247" s="232" t="s">
        <v>145</v>
      </c>
    </row>
    <row r="248" s="13" customFormat="1">
      <c r="A248" s="13"/>
      <c r="B248" s="224"/>
      <c r="C248" s="225"/>
      <c r="D248" s="218" t="s">
        <v>158</v>
      </c>
      <c r="E248" s="226" t="s">
        <v>17</v>
      </c>
      <c r="F248" s="227" t="s">
        <v>650</v>
      </c>
      <c r="G248" s="225"/>
      <c r="H248" s="226" t="s">
        <v>17</v>
      </c>
      <c r="I248" s="225"/>
      <c r="J248" s="225"/>
      <c r="K248" s="225"/>
      <c r="L248" s="228"/>
      <c r="M248" s="229"/>
      <c r="N248" s="230"/>
      <c r="O248" s="230"/>
      <c r="P248" s="230"/>
      <c r="Q248" s="230"/>
      <c r="R248" s="230"/>
      <c r="S248" s="230"/>
      <c r="T248" s="23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158</v>
      </c>
      <c r="AU248" s="232" t="s">
        <v>82</v>
      </c>
      <c r="AV248" s="13" t="s">
        <v>80</v>
      </c>
      <c r="AW248" s="13" t="s">
        <v>35</v>
      </c>
      <c r="AX248" s="13" t="s">
        <v>73</v>
      </c>
      <c r="AY248" s="232" t="s">
        <v>145</v>
      </c>
    </row>
    <row r="249" s="13" customFormat="1">
      <c r="A249" s="13"/>
      <c r="B249" s="224"/>
      <c r="C249" s="225"/>
      <c r="D249" s="218" t="s">
        <v>158</v>
      </c>
      <c r="E249" s="226" t="s">
        <v>17</v>
      </c>
      <c r="F249" s="227" t="s">
        <v>651</v>
      </c>
      <c r="G249" s="225"/>
      <c r="H249" s="226" t="s">
        <v>17</v>
      </c>
      <c r="I249" s="225"/>
      <c r="J249" s="225"/>
      <c r="K249" s="225"/>
      <c r="L249" s="228"/>
      <c r="M249" s="229"/>
      <c r="N249" s="230"/>
      <c r="O249" s="230"/>
      <c r="P249" s="230"/>
      <c r="Q249" s="230"/>
      <c r="R249" s="230"/>
      <c r="S249" s="230"/>
      <c r="T249" s="23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2" t="s">
        <v>158</v>
      </c>
      <c r="AU249" s="232" t="s">
        <v>82</v>
      </c>
      <c r="AV249" s="13" t="s">
        <v>80</v>
      </c>
      <c r="AW249" s="13" t="s">
        <v>35</v>
      </c>
      <c r="AX249" s="13" t="s">
        <v>73</v>
      </c>
      <c r="AY249" s="232" t="s">
        <v>145</v>
      </c>
    </row>
    <row r="250" s="13" customFormat="1">
      <c r="A250" s="13"/>
      <c r="B250" s="224"/>
      <c r="C250" s="225"/>
      <c r="D250" s="218" t="s">
        <v>158</v>
      </c>
      <c r="E250" s="226" t="s">
        <v>17</v>
      </c>
      <c r="F250" s="227" t="s">
        <v>652</v>
      </c>
      <c r="G250" s="225"/>
      <c r="H250" s="226" t="s">
        <v>17</v>
      </c>
      <c r="I250" s="225"/>
      <c r="J250" s="225"/>
      <c r="K250" s="225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158</v>
      </c>
      <c r="AU250" s="232" t="s">
        <v>82</v>
      </c>
      <c r="AV250" s="13" t="s">
        <v>80</v>
      </c>
      <c r="AW250" s="13" t="s">
        <v>35</v>
      </c>
      <c r="AX250" s="13" t="s">
        <v>73</v>
      </c>
      <c r="AY250" s="232" t="s">
        <v>145</v>
      </c>
    </row>
    <row r="251" s="13" customFormat="1">
      <c r="A251" s="13"/>
      <c r="B251" s="224"/>
      <c r="C251" s="225"/>
      <c r="D251" s="218" t="s">
        <v>158</v>
      </c>
      <c r="E251" s="226" t="s">
        <v>17</v>
      </c>
      <c r="F251" s="227" t="s">
        <v>653</v>
      </c>
      <c r="G251" s="225"/>
      <c r="H251" s="226" t="s">
        <v>17</v>
      </c>
      <c r="I251" s="225"/>
      <c r="J251" s="225"/>
      <c r="K251" s="225"/>
      <c r="L251" s="228"/>
      <c r="M251" s="229"/>
      <c r="N251" s="230"/>
      <c r="O251" s="230"/>
      <c r="P251" s="230"/>
      <c r="Q251" s="230"/>
      <c r="R251" s="230"/>
      <c r="S251" s="230"/>
      <c r="T251" s="23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2" t="s">
        <v>158</v>
      </c>
      <c r="AU251" s="232" t="s">
        <v>82</v>
      </c>
      <c r="AV251" s="13" t="s">
        <v>80</v>
      </c>
      <c r="AW251" s="13" t="s">
        <v>35</v>
      </c>
      <c r="AX251" s="13" t="s">
        <v>73</v>
      </c>
      <c r="AY251" s="232" t="s">
        <v>145</v>
      </c>
    </row>
    <row r="252" s="13" customFormat="1">
      <c r="A252" s="13"/>
      <c r="B252" s="224"/>
      <c r="C252" s="225"/>
      <c r="D252" s="218" t="s">
        <v>158</v>
      </c>
      <c r="E252" s="226" t="s">
        <v>17</v>
      </c>
      <c r="F252" s="227" t="s">
        <v>654</v>
      </c>
      <c r="G252" s="225"/>
      <c r="H252" s="226" t="s">
        <v>17</v>
      </c>
      <c r="I252" s="225"/>
      <c r="J252" s="225"/>
      <c r="K252" s="225"/>
      <c r="L252" s="228"/>
      <c r="M252" s="229"/>
      <c r="N252" s="230"/>
      <c r="O252" s="230"/>
      <c r="P252" s="230"/>
      <c r="Q252" s="230"/>
      <c r="R252" s="230"/>
      <c r="S252" s="230"/>
      <c r="T252" s="23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2" t="s">
        <v>158</v>
      </c>
      <c r="AU252" s="232" t="s">
        <v>82</v>
      </c>
      <c r="AV252" s="13" t="s">
        <v>80</v>
      </c>
      <c r="AW252" s="13" t="s">
        <v>35</v>
      </c>
      <c r="AX252" s="13" t="s">
        <v>73</v>
      </c>
      <c r="AY252" s="232" t="s">
        <v>145</v>
      </c>
    </row>
    <row r="253" s="13" customFormat="1">
      <c r="A253" s="13"/>
      <c r="B253" s="224"/>
      <c r="C253" s="225"/>
      <c r="D253" s="218" t="s">
        <v>158</v>
      </c>
      <c r="E253" s="226" t="s">
        <v>17</v>
      </c>
      <c r="F253" s="227" t="s">
        <v>655</v>
      </c>
      <c r="G253" s="225"/>
      <c r="H253" s="226" t="s">
        <v>17</v>
      </c>
      <c r="I253" s="225"/>
      <c r="J253" s="225"/>
      <c r="K253" s="225"/>
      <c r="L253" s="228"/>
      <c r="M253" s="229"/>
      <c r="N253" s="230"/>
      <c r="O253" s="230"/>
      <c r="P253" s="230"/>
      <c r="Q253" s="230"/>
      <c r="R253" s="230"/>
      <c r="S253" s="230"/>
      <c r="T253" s="23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2" t="s">
        <v>158</v>
      </c>
      <c r="AU253" s="232" t="s">
        <v>82</v>
      </c>
      <c r="AV253" s="13" t="s">
        <v>80</v>
      </c>
      <c r="AW253" s="13" t="s">
        <v>35</v>
      </c>
      <c r="AX253" s="13" t="s">
        <v>73</v>
      </c>
      <c r="AY253" s="232" t="s">
        <v>145</v>
      </c>
    </row>
    <row r="254" s="13" customFormat="1">
      <c r="A254" s="13"/>
      <c r="B254" s="224"/>
      <c r="C254" s="225"/>
      <c r="D254" s="218" t="s">
        <v>158</v>
      </c>
      <c r="E254" s="226" t="s">
        <v>17</v>
      </c>
      <c r="F254" s="227" t="s">
        <v>656</v>
      </c>
      <c r="G254" s="225"/>
      <c r="H254" s="226" t="s">
        <v>17</v>
      </c>
      <c r="I254" s="225"/>
      <c r="J254" s="225"/>
      <c r="K254" s="225"/>
      <c r="L254" s="228"/>
      <c r="M254" s="229"/>
      <c r="N254" s="230"/>
      <c r="O254" s="230"/>
      <c r="P254" s="230"/>
      <c r="Q254" s="230"/>
      <c r="R254" s="230"/>
      <c r="S254" s="230"/>
      <c r="T254" s="23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2" t="s">
        <v>158</v>
      </c>
      <c r="AU254" s="232" t="s">
        <v>82</v>
      </c>
      <c r="AV254" s="13" t="s">
        <v>80</v>
      </c>
      <c r="AW254" s="13" t="s">
        <v>35</v>
      </c>
      <c r="AX254" s="13" t="s">
        <v>73</v>
      </c>
      <c r="AY254" s="232" t="s">
        <v>145</v>
      </c>
    </row>
    <row r="255" s="13" customFormat="1">
      <c r="A255" s="13"/>
      <c r="B255" s="224"/>
      <c r="C255" s="225"/>
      <c r="D255" s="218" t="s">
        <v>158</v>
      </c>
      <c r="E255" s="226" t="s">
        <v>17</v>
      </c>
      <c r="F255" s="227" t="s">
        <v>657</v>
      </c>
      <c r="G255" s="225"/>
      <c r="H255" s="226" t="s">
        <v>17</v>
      </c>
      <c r="I255" s="225"/>
      <c r="J255" s="225"/>
      <c r="K255" s="225"/>
      <c r="L255" s="228"/>
      <c r="M255" s="229"/>
      <c r="N255" s="230"/>
      <c r="O255" s="230"/>
      <c r="P255" s="230"/>
      <c r="Q255" s="230"/>
      <c r="R255" s="230"/>
      <c r="S255" s="230"/>
      <c r="T255" s="23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2" t="s">
        <v>158</v>
      </c>
      <c r="AU255" s="232" t="s">
        <v>82</v>
      </c>
      <c r="AV255" s="13" t="s">
        <v>80</v>
      </c>
      <c r="AW255" s="13" t="s">
        <v>35</v>
      </c>
      <c r="AX255" s="13" t="s">
        <v>73</v>
      </c>
      <c r="AY255" s="232" t="s">
        <v>145</v>
      </c>
    </row>
    <row r="256" s="12" customFormat="1" ht="25.92" customHeight="1">
      <c r="A256" s="12"/>
      <c r="B256" s="191"/>
      <c r="C256" s="192"/>
      <c r="D256" s="193" t="s">
        <v>72</v>
      </c>
      <c r="E256" s="194" t="s">
        <v>448</v>
      </c>
      <c r="F256" s="194" t="s">
        <v>449</v>
      </c>
      <c r="G256" s="192"/>
      <c r="H256" s="192"/>
      <c r="I256" s="192"/>
      <c r="J256" s="195">
        <f>BK256</f>
        <v>90675</v>
      </c>
      <c r="K256" s="192"/>
      <c r="L256" s="196"/>
      <c r="M256" s="197"/>
      <c r="N256" s="198"/>
      <c r="O256" s="198"/>
      <c r="P256" s="199">
        <f>P257+P270</f>
        <v>0</v>
      </c>
      <c r="Q256" s="198"/>
      <c r="R256" s="199">
        <f>R257+R270</f>
        <v>0</v>
      </c>
      <c r="S256" s="198"/>
      <c r="T256" s="200">
        <f>T257+T270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1" t="s">
        <v>189</v>
      </c>
      <c r="AT256" s="202" t="s">
        <v>72</v>
      </c>
      <c r="AU256" s="202" t="s">
        <v>73</v>
      </c>
      <c r="AY256" s="201" t="s">
        <v>145</v>
      </c>
      <c r="BK256" s="203">
        <f>BK257+BK270</f>
        <v>90675</v>
      </c>
    </row>
    <row r="257" s="12" customFormat="1" ht="22.8" customHeight="1">
      <c r="A257" s="12"/>
      <c r="B257" s="191"/>
      <c r="C257" s="192"/>
      <c r="D257" s="193" t="s">
        <v>72</v>
      </c>
      <c r="E257" s="204" t="s">
        <v>461</v>
      </c>
      <c r="F257" s="204" t="s">
        <v>462</v>
      </c>
      <c r="G257" s="192"/>
      <c r="H257" s="192"/>
      <c r="I257" s="192"/>
      <c r="J257" s="205">
        <f>BK257</f>
        <v>40365</v>
      </c>
      <c r="K257" s="192"/>
      <c r="L257" s="196"/>
      <c r="M257" s="197"/>
      <c r="N257" s="198"/>
      <c r="O257" s="198"/>
      <c r="P257" s="199">
        <f>SUM(P258:P269)</f>
        <v>0</v>
      </c>
      <c r="Q257" s="198"/>
      <c r="R257" s="199">
        <f>SUM(R258:R269)</f>
        <v>0</v>
      </c>
      <c r="S257" s="198"/>
      <c r="T257" s="200">
        <f>SUM(T258:T269)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189</v>
      </c>
      <c r="AT257" s="202" t="s">
        <v>72</v>
      </c>
      <c r="AU257" s="202" t="s">
        <v>80</v>
      </c>
      <c r="AY257" s="201" t="s">
        <v>145</v>
      </c>
      <c r="BK257" s="203">
        <f>SUM(BK258:BK269)</f>
        <v>40365</v>
      </c>
    </row>
    <row r="258" s="2" customFormat="1" ht="16.5" customHeight="1">
      <c r="A258" s="34"/>
      <c r="B258" s="35"/>
      <c r="C258" s="206" t="s">
        <v>324</v>
      </c>
      <c r="D258" s="206" t="s">
        <v>147</v>
      </c>
      <c r="E258" s="207" t="s">
        <v>658</v>
      </c>
      <c r="F258" s="208" t="s">
        <v>659</v>
      </c>
      <c r="G258" s="209" t="s">
        <v>262</v>
      </c>
      <c r="H258" s="210">
        <v>1</v>
      </c>
      <c r="I258" s="211">
        <v>22035</v>
      </c>
      <c r="J258" s="211">
        <f>ROUND(I258*H258,2)</f>
        <v>22035</v>
      </c>
      <c r="K258" s="208" t="s">
        <v>151</v>
      </c>
      <c r="L258" s="40"/>
      <c r="M258" s="212" t="s">
        <v>17</v>
      </c>
      <c r="N258" s="213" t="s">
        <v>44</v>
      </c>
      <c r="O258" s="214">
        <v>0</v>
      </c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6" t="s">
        <v>453</v>
      </c>
      <c r="AT258" s="216" t="s">
        <v>147</v>
      </c>
      <c r="AU258" s="216" t="s">
        <v>82</v>
      </c>
      <c r="AY258" s="19" t="s">
        <v>145</v>
      </c>
      <c r="BE258" s="217">
        <f>IF(N258="základní",J258,0)</f>
        <v>22035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9" t="s">
        <v>80</v>
      </c>
      <c r="BK258" s="217">
        <f>ROUND(I258*H258,2)</f>
        <v>22035</v>
      </c>
      <c r="BL258" s="19" t="s">
        <v>453</v>
      </c>
      <c r="BM258" s="216" t="s">
        <v>660</v>
      </c>
    </row>
    <row r="259" s="2" customFormat="1">
      <c r="A259" s="34"/>
      <c r="B259" s="35"/>
      <c r="C259" s="36"/>
      <c r="D259" s="218" t="s">
        <v>154</v>
      </c>
      <c r="E259" s="36"/>
      <c r="F259" s="219" t="s">
        <v>659</v>
      </c>
      <c r="G259" s="36"/>
      <c r="H259" s="36"/>
      <c r="I259" s="36"/>
      <c r="J259" s="36"/>
      <c r="K259" s="36"/>
      <c r="L259" s="40"/>
      <c r="M259" s="220"/>
      <c r="N259" s="221"/>
      <c r="O259" s="79"/>
      <c r="P259" s="79"/>
      <c r="Q259" s="79"/>
      <c r="R259" s="79"/>
      <c r="S259" s="79"/>
      <c r="T259" s="80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9" t="s">
        <v>154</v>
      </c>
      <c r="AU259" s="19" t="s">
        <v>82</v>
      </c>
    </row>
    <row r="260" s="2" customFormat="1">
      <c r="A260" s="34"/>
      <c r="B260" s="35"/>
      <c r="C260" s="36"/>
      <c r="D260" s="222" t="s">
        <v>156</v>
      </c>
      <c r="E260" s="36"/>
      <c r="F260" s="223" t="s">
        <v>661</v>
      </c>
      <c r="G260" s="36"/>
      <c r="H260" s="36"/>
      <c r="I260" s="36"/>
      <c r="J260" s="36"/>
      <c r="K260" s="36"/>
      <c r="L260" s="40"/>
      <c r="M260" s="220"/>
      <c r="N260" s="221"/>
      <c r="O260" s="79"/>
      <c r="P260" s="79"/>
      <c r="Q260" s="79"/>
      <c r="R260" s="79"/>
      <c r="S260" s="79"/>
      <c r="T260" s="80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156</v>
      </c>
      <c r="AU260" s="19" t="s">
        <v>82</v>
      </c>
    </row>
    <row r="261" s="13" customFormat="1">
      <c r="A261" s="13"/>
      <c r="B261" s="224"/>
      <c r="C261" s="225"/>
      <c r="D261" s="218" t="s">
        <v>158</v>
      </c>
      <c r="E261" s="226" t="s">
        <v>17</v>
      </c>
      <c r="F261" s="227" t="s">
        <v>468</v>
      </c>
      <c r="G261" s="225"/>
      <c r="H261" s="226" t="s">
        <v>17</v>
      </c>
      <c r="I261" s="225"/>
      <c r="J261" s="225"/>
      <c r="K261" s="225"/>
      <c r="L261" s="228"/>
      <c r="M261" s="229"/>
      <c r="N261" s="230"/>
      <c r="O261" s="230"/>
      <c r="P261" s="230"/>
      <c r="Q261" s="230"/>
      <c r="R261" s="230"/>
      <c r="S261" s="230"/>
      <c r="T261" s="23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2" t="s">
        <v>158</v>
      </c>
      <c r="AU261" s="232" t="s">
        <v>82</v>
      </c>
      <c r="AV261" s="13" t="s">
        <v>80</v>
      </c>
      <c r="AW261" s="13" t="s">
        <v>35</v>
      </c>
      <c r="AX261" s="13" t="s">
        <v>73</v>
      </c>
      <c r="AY261" s="232" t="s">
        <v>145</v>
      </c>
    </row>
    <row r="262" s="13" customFormat="1">
      <c r="A262" s="13"/>
      <c r="B262" s="224"/>
      <c r="C262" s="225"/>
      <c r="D262" s="218" t="s">
        <v>158</v>
      </c>
      <c r="E262" s="226" t="s">
        <v>17</v>
      </c>
      <c r="F262" s="227" t="s">
        <v>469</v>
      </c>
      <c r="G262" s="225"/>
      <c r="H262" s="226" t="s">
        <v>17</v>
      </c>
      <c r="I262" s="225"/>
      <c r="J262" s="225"/>
      <c r="K262" s="225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158</v>
      </c>
      <c r="AU262" s="232" t="s">
        <v>82</v>
      </c>
      <c r="AV262" s="13" t="s">
        <v>80</v>
      </c>
      <c r="AW262" s="13" t="s">
        <v>35</v>
      </c>
      <c r="AX262" s="13" t="s">
        <v>73</v>
      </c>
      <c r="AY262" s="232" t="s">
        <v>145</v>
      </c>
    </row>
    <row r="263" s="14" customFormat="1">
      <c r="A263" s="14"/>
      <c r="B263" s="233"/>
      <c r="C263" s="234"/>
      <c r="D263" s="218" t="s">
        <v>158</v>
      </c>
      <c r="E263" s="235" t="s">
        <v>17</v>
      </c>
      <c r="F263" s="236" t="s">
        <v>80</v>
      </c>
      <c r="G263" s="234"/>
      <c r="H263" s="237">
        <v>1</v>
      </c>
      <c r="I263" s="234"/>
      <c r="J263" s="234"/>
      <c r="K263" s="234"/>
      <c r="L263" s="238"/>
      <c r="M263" s="239"/>
      <c r="N263" s="240"/>
      <c r="O263" s="240"/>
      <c r="P263" s="240"/>
      <c r="Q263" s="240"/>
      <c r="R263" s="240"/>
      <c r="S263" s="240"/>
      <c r="T263" s="24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2" t="s">
        <v>158</v>
      </c>
      <c r="AU263" s="242" t="s">
        <v>82</v>
      </c>
      <c r="AV263" s="14" t="s">
        <v>82</v>
      </c>
      <c r="AW263" s="14" t="s">
        <v>35</v>
      </c>
      <c r="AX263" s="14" t="s">
        <v>80</v>
      </c>
      <c r="AY263" s="242" t="s">
        <v>145</v>
      </c>
    </row>
    <row r="264" s="2" customFormat="1" ht="16.5" customHeight="1">
      <c r="A264" s="34"/>
      <c r="B264" s="35"/>
      <c r="C264" s="206" t="s">
        <v>330</v>
      </c>
      <c r="D264" s="206" t="s">
        <v>147</v>
      </c>
      <c r="E264" s="207" t="s">
        <v>662</v>
      </c>
      <c r="F264" s="208" t="s">
        <v>663</v>
      </c>
      <c r="G264" s="209" t="s">
        <v>262</v>
      </c>
      <c r="H264" s="210">
        <v>1</v>
      </c>
      <c r="I264" s="211">
        <v>18330</v>
      </c>
      <c r="J264" s="211">
        <f>ROUND(I264*H264,2)</f>
        <v>18330</v>
      </c>
      <c r="K264" s="208" t="s">
        <v>151</v>
      </c>
      <c r="L264" s="40"/>
      <c r="M264" s="212" t="s">
        <v>17</v>
      </c>
      <c r="N264" s="213" t="s">
        <v>44</v>
      </c>
      <c r="O264" s="214">
        <v>0</v>
      </c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6" t="s">
        <v>453</v>
      </c>
      <c r="AT264" s="216" t="s">
        <v>147</v>
      </c>
      <c r="AU264" s="216" t="s">
        <v>82</v>
      </c>
      <c r="AY264" s="19" t="s">
        <v>145</v>
      </c>
      <c r="BE264" s="217">
        <f>IF(N264="základní",J264,0)</f>
        <v>18330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9" t="s">
        <v>80</v>
      </c>
      <c r="BK264" s="217">
        <f>ROUND(I264*H264,2)</f>
        <v>18330</v>
      </c>
      <c r="BL264" s="19" t="s">
        <v>453</v>
      </c>
      <c r="BM264" s="216" t="s">
        <v>664</v>
      </c>
    </row>
    <row r="265" s="2" customFormat="1">
      <c r="A265" s="34"/>
      <c r="B265" s="35"/>
      <c r="C265" s="36"/>
      <c r="D265" s="218" t="s">
        <v>154</v>
      </c>
      <c r="E265" s="36"/>
      <c r="F265" s="219" t="s">
        <v>663</v>
      </c>
      <c r="G265" s="36"/>
      <c r="H265" s="36"/>
      <c r="I265" s="36"/>
      <c r="J265" s="36"/>
      <c r="K265" s="36"/>
      <c r="L265" s="40"/>
      <c r="M265" s="220"/>
      <c r="N265" s="221"/>
      <c r="O265" s="79"/>
      <c r="P265" s="79"/>
      <c r="Q265" s="79"/>
      <c r="R265" s="79"/>
      <c r="S265" s="79"/>
      <c r="T265" s="80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9" t="s">
        <v>154</v>
      </c>
      <c r="AU265" s="19" t="s">
        <v>82</v>
      </c>
    </row>
    <row r="266" s="2" customFormat="1">
      <c r="A266" s="34"/>
      <c r="B266" s="35"/>
      <c r="C266" s="36"/>
      <c r="D266" s="222" t="s">
        <v>156</v>
      </c>
      <c r="E266" s="36"/>
      <c r="F266" s="223" t="s">
        <v>665</v>
      </c>
      <c r="G266" s="36"/>
      <c r="H266" s="36"/>
      <c r="I266" s="36"/>
      <c r="J266" s="36"/>
      <c r="K266" s="36"/>
      <c r="L266" s="40"/>
      <c r="M266" s="220"/>
      <c r="N266" s="221"/>
      <c r="O266" s="79"/>
      <c r="P266" s="79"/>
      <c r="Q266" s="79"/>
      <c r="R266" s="79"/>
      <c r="S266" s="79"/>
      <c r="T266" s="80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9" t="s">
        <v>156</v>
      </c>
      <c r="AU266" s="19" t="s">
        <v>82</v>
      </c>
    </row>
    <row r="267" s="13" customFormat="1">
      <c r="A267" s="13"/>
      <c r="B267" s="224"/>
      <c r="C267" s="225"/>
      <c r="D267" s="218" t="s">
        <v>158</v>
      </c>
      <c r="E267" s="226" t="s">
        <v>17</v>
      </c>
      <c r="F267" s="227" t="s">
        <v>468</v>
      </c>
      <c r="G267" s="225"/>
      <c r="H267" s="226" t="s">
        <v>17</v>
      </c>
      <c r="I267" s="225"/>
      <c r="J267" s="225"/>
      <c r="K267" s="225"/>
      <c r="L267" s="228"/>
      <c r="M267" s="229"/>
      <c r="N267" s="230"/>
      <c r="O267" s="230"/>
      <c r="P267" s="230"/>
      <c r="Q267" s="230"/>
      <c r="R267" s="230"/>
      <c r="S267" s="230"/>
      <c r="T267" s="23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2" t="s">
        <v>158</v>
      </c>
      <c r="AU267" s="232" t="s">
        <v>82</v>
      </c>
      <c r="AV267" s="13" t="s">
        <v>80</v>
      </c>
      <c r="AW267" s="13" t="s">
        <v>35</v>
      </c>
      <c r="AX267" s="13" t="s">
        <v>73</v>
      </c>
      <c r="AY267" s="232" t="s">
        <v>145</v>
      </c>
    </row>
    <row r="268" s="13" customFormat="1">
      <c r="A268" s="13"/>
      <c r="B268" s="224"/>
      <c r="C268" s="225"/>
      <c r="D268" s="218" t="s">
        <v>158</v>
      </c>
      <c r="E268" s="226" t="s">
        <v>17</v>
      </c>
      <c r="F268" s="227" t="s">
        <v>469</v>
      </c>
      <c r="G268" s="225"/>
      <c r="H268" s="226" t="s">
        <v>17</v>
      </c>
      <c r="I268" s="225"/>
      <c r="J268" s="225"/>
      <c r="K268" s="225"/>
      <c r="L268" s="228"/>
      <c r="M268" s="229"/>
      <c r="N268" s="230"/>
      <c r="O268" s="230"/>
      <c r="P268" s="230"/>
      <c r="Q268" s="230"/>
      <c r="R268" s="230"/>
      <c r="S268" s="230"/>
      <c r="T268" s="23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2" t="s">
        <v>158</v>
      </c>
      <c r="AU268" s="232" t="s">
        <v>82</v>
      </c>
      <c r="AV268" s="13" t="s">
        <v>80</v>
      </c>
      <c r="AW268" s="13" t="s">
        <v>35</v>
      </c>
      <c r="AX268" s="13" t="s">
        <v>73</v>
      </c>
      <c r="AY268" s="232" t="s">
        <v>145</v>
      </c>
    </row>
    <row r="269" s="14" customFormat="1">
      <c r="A269" s="14"/>
      <c r="B269" s="233"/>
      <c r="C269" s="234"/>
      <c r="D269" s="218" t="s">
        <v>158</v>
      </c>
      <c r="E269" s="235" t="s">
        <v>17</v>
      </c>
      <c r="F269" s="236" t="s">
        <v>80</v>
      </c>
      <c r="G269" s="234"/>
      <c r="H269" s="237">
        <v>1</v>
      </c>
      <c r="I269" s="234"/>
      <c r="J269" s="234"/>
      <c r="K269" s="234"/>
      <c r="L269" s="238"/>
      <c r="M269" s="239"/>
      <c r="N269" s="240"/>
      <c r="O269" s="240"/>
      <c r="P269" s="240"/>
      <c r="Q269" s="240"/>
      <c r="R269" s="240"/>
      <c r="S269" s="240"/>
      <c r="T269" s="24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2" t="s">
        <v>158</v>
      </c>
      <c r="AU269" s="242" t="s">
        <v>82</v>
      </c>
      <c r="AV269" s="14" t="s">
        <v>82</v>
      </c>
      <c r="AW269" s="14" t="s">
        <v>35</v>
      </c>
      <c r="AX269" s="14" t="s">
        <v>80</v>
      </c>
      <c r="AY269" s="242" t="s">
        <v>145</v>
      </c>
    </row>
    <row r="270" s="12" customFormat="1" ht="22.8" customHeight="1">
      <c r="A270" s="12"/>
      <c r="B270" s="191"/>
      <c r="C270" s="192"/>
      <c r="D270" s="193" t="s">
        <v>72</v>
      </c>
      <c r="E270" s="204" t="s">
        <v>666</v>
      </c>
      <c r="F270" s="204" t="s">
        <v>667</v>
      </c>
      <c r="G270" s="192"/>
      <c r="H270" s="192"/>
      <c r="I270" s="192"/>
      <c r="J270" s="205">
        <f>BK270</f>
        <v>50310</v>
      </c>
      <c r="K270" s="192"/>
      <c r="L270" s="196"/>
      <c r="M270" s="197"/>
      <c r="N270" s="198"/>
      <c r="O270" s="198"/>
      <c r="P270" s="199">
        <f>SUM(P271:P283)</f>
        <v>0</v>
      </c>
      <c r="Q270" s="198"/>
      <c r="R270" s="199">
        <f>SUM(R271:R283)</f>
        <v>0</v>
      </c>
      <c r="S270" s="198"/>
      <c r="T270" s="200">
        <f>SUM(T271:T283)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01" t="s">
        <v>189</v>
      </c>
      <c r="AT270" s="202" t="s">
        <v>72</v>
      </c>
      <c r="AU270" s="202" t="s">
        <v>80</v>
      </c>
      <c r="AY270" s="201" t="s">
        <v>145</v>
      </c>
      <c r="BK270" s="203">
        <f>SUM(BK271:BK283)</f>
        <v>50310</v>
      </c>
    </row>
    <row r="271" s="2" customFormat="1" ht="24.15" customHeight="1">
      <c r="A271" s="34"/>
      <c r="B271" s="35"/>
      <c r="C271" s="206" t="s">
        <v>339</v>
      </c>
      <c r="D271" s="206" t="s">
        <v>147</v>
      </c>
      <c r="E271" s="207" t="s">
        <v>668</v>
      </c>
      <c r="F271" s="208" t="s">
        <v>669</v>
      </c>
      <c r="G271" s="209" t="s">
        <v>262</v>
      </c>
      <c r="H271" s="210">
        <v>1</v>
      </c>
      <c r="I271" s="211">
        <v>14040</v>
      </c>
      <c r="J271" s="211">
        <f>ROUND(I271*H271,2)</f>
        <v>14040</v>
      </c>
      <c r="K271" s="208" t="s">
        <v>151</v>
      </c>
      <c r="L271" s="40"/>
      <c r="M271" s="212" t="s">
        <v>17</v>
      </c>
      <c r="N271" s="213" t="s">
        <v>44</v>
      </c>
      <c r="O271" s="214">
        <v>0</v>
      </c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6" t="s">
        <v>453</v>
      </c>
      <c r="AT271" s="216" t="s">
        <v>147</v>
      </c>
      <c r="AU271" s="216" t="s">
        <v>82</v>
      </c>
      <c r="AY271" s="19" t="s">
        <v>145</v>
      </c>
      <c r="BE271" s="217">
        <f>IF(N271="základní",J271,0)</f>
        <v>14040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9" t="s">
        <v>80</v>
      </c>
      <c r="BK271" s="217">
        <f>ROUND(I271*H271,2)</f>
        <v>14040</v>
      </c>
      <c r="BL271" s="19" t="s">
        <v>453</v>
      </c>
      <c r="BM271" s="216" t="s">
        <v>670</v>
      </c>
    </row>
    <row r="272" s="2" customFormat="1">
      <c r="A272" s="34"/>
      <c r="B272" s="35"/>
      <c r="C272" s="36"/>
      <c r="D272" s="218" t="s">
        <v>154</v>
      </c>
      <c r="E272" s="36"/>
      <c r="F272" s="219" t="s">
        <v>669</v>
      </c>
      <c r="G272" s="36"/>
      <c r="H272" s="36"/>
      <c r="I272" s="36"/>
      <c r="J272" s="36"/>
      <c r="K272" s="36"/>
      <c r="L272" s="40"/>
      <c r="M272" s="220"/>
      <c r="N272" s="221"/>
      <c r="O272" s="79"/>
      <c r="P272" s="79"/>
      <c r="Q272" s="79"/>
      <c r="R272" s="79"/>
      <c r="S272" s="79"/>
      <c r="T272" s="80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9" t="s">
        <v>154</v>
      </c>
      <c r="AU272" s="19" t="s">
        <v>82</v>
      </c>
    </row>
    <row r="273" s="2" customFormat="1">
      <c r="A273" s="34"/>
      <c r="B273" s="35"/>
      <c r="C273" s="36"/>
      <c r="D273" s="222" t="s">
        <v>156</v>
      </c>
      <c r="E273" s="36"/>
      <c r="F273" s="223" t="s">
        <v>671</v>
      </c>
      <c r="G273" s="36"/>
      <c r="H273" s="36"/>
      <c r="I273" s="36"/>
      <c r="J273" s="36"/>
      <c r="K273" s="36"/>
      <c r="L273" s="40"/>
      <c r="M273" s="220"/>
      <c r="N273" s="221"/>
      <c r="O273" s="79"/>
      <c r="P273" s="79"/>
      <c r="Q273" s="79"/>
      <c r="R273" s="79"/>
      <c r="S273" s="79"/>
      <c r="T273" s="80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9" t="s">
        <v>156</v>
      </c>
      <c r="AU273" s="19" t="s">
        <v>82</v>
      </c>
    </row>
    <row r="274" s="13" customFormat="1">
      <c r="A274" s="13"/>
      <c r="B274" s="224"/>
      <c r="C274" s="225"/>
      <c r="D274" s="218" t="s">
        <v>158</v>
      </c>
      <c r="E274" s="226" t="s">
        <v>17</v>
      </c>
      <c r="F274" s="227" t="s">
        <v>468</v>
      </c>
      <c r="G274" s="225"/>
      <c r="H274" s="226" t="s">
        <v>17</v>
      </c>
      <c r="I274" s="225"/>
      <c r="J274" s="225"/>
      <c r="K274" s="225"/>
      <c r="L274" s="228"/>
      <c r="M274" s="229"/>
      <c r="N274" s="230"/>
      <c r="O274" s="230"/>
      <c r="P274" s="230"/>
      <c r="Q274" s="230"/>
      <c r="R274" s="230"/>
      <c r="S274" s="230"/>
      <c r="T274" s="23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2" t="s">
        <v>158</v>
      </c>
      <c r="AU274" s="232" t="s">
        <v>82</v>
      </c>
      <c r="AV274" s="13" t="s">
        <v>80</v>
      </c>
      <c r="AW274" s="13" t="s">
        <v>35</v>
      </c>
      <c r="AX274" s="13" t="s">
        <v>73</v>
      </c>
      <c r="AY274" s="232" t="s">
        <v>145</v>
      </c>
    </row>
    <row r="275" s="13" customFormat="1">
      <c r="A275" s="13"/>
      <c r="B275" s="224"/>
      <c r="C275" s="225"/>
      <c r="D275" s="218" t="s">
        <v>158</v>
      </c>
      <c r="E275" s="226" t="s">
        <v>17</v>
      </c>
      <c r="F275" s="227" t="s">
        <v>469</v>
      </c>
      <c r="G275" s="225"/>
      <c r="H275" s="226" t="s">
        <v>17</v>
      </c>
      <c r="I275" s="225"/>
      <c r="J275" s="225"/>
      <c r="K275" s="225"/>
      <c r="L275" s="228"/>
      <c r="M275" s="229"/>
      <c r="N275" s="230"/>
      <c r="O275" s="230"/>
      <c r="P275" s="230"/>
      <c r="Q275" s="230"/>
      <c r="R275" s="230"/>
      <c r="S275" s="230"/>
      <c r="T275" s="23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2" t="s">
        <v>158</v>
      </c>
      <c r="AU275" s="232" t="s">
        <v>82</v>
      </c>
      <c r="AV275" s="13" t="s">
        <v>80</v>
      </c>
      <c r="AW275" s="13" t="s">
        <v>35</v>
      </c>
      <c r="AX275" s="13" t="s">
        <v>73</v>
      </c>
      <c r="AY275" s="232" t="s">
        <v>145</v>
      </c>
    </row>
    <row r="276" s="14" customFormat="1">
      <c r="A276" s="14"/>
      <c r="B276" s="233"/>
      <c r="C276" s="234"/>
      <c r="D276" s="218" t="s">
        <v>158</v>
      </c>
      <c r="E276" s="235" t="s">
        <v>17</v>
      </c>
      <c r="F276" s="236" t="s">
        <v>80</v>
      </c>
      <c r="G276" s="234"/>
      <c r="H276" s="237">
        <v>1</v>
      </c>
      <c r="I276" s="234"/>
      <c r="J276" s="234"/>
      <c r="K276" s="234"/>
      <c r="L276" s="238"/>
      <c r="M276" s="239"/>
      <c r="N276" s="240"/>
      <c r="O276" s="240"/>
      <c r="P276" s="240"/>
      <c r="Q276" s="240"/>
      <c r="R276" s="240"/>
      <c r="S276" s="240"/>
      <c r="T276" s="24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2" t="s">
        <v>158</v>
      </c>
      <c r="AU276" s="242" t="s">
        <v>82</v>
      </c>
      <c r="AV276" s="14" t="s">
        <v>82</v>
      </c>
      <c r="AW276" s="14" t="s">
        <v>35</v>
      </c>
      <c r="AX276" s="14" t="s">
        <v>80</v>
      </c>
      <c r="AY276" s="242" t="s">
        <v>145</v>
      </c>
    </row>
    <row r="277" s="2" customFormat="1" ht="16.5" customHeight="1">
      <c r="A277" s="34"/>
      <c r="B277" s="35"/>
      <c r="C277" s="206" t="s">
        <v>344</v>
      </c>
      <c r="D277" s="206" t="s">
        <v>147</v>
      </c>
      <c r="E277" s="207" t="s">
        <v>672</v>
      </c>
      <c r="F277" s="208" t="s">
        <v>673</v>
      </c>
      <c r="G277" s="209" t="s">
        <v>262</v>
      </c>
      <c r="H277" s="210">
        <v>1</v>
      </c>
      <c r="I277" s="211">
        <v>36270</v>
      </c>
      <c r="J277" s="211">
        <f>ROUND(I277*H277,2)</f>
        <v>36270</v>
      </c>
      <c r="K277" s="208" t="s">
        <v>151</v>
      </c>
      <c r="L277" s="40"/>
      <c r="M277" s="212" t="s">
        <v>17</v>
      </c>
      <c r="N277" s="213" t="s">
        <v>44</v>
      </c>
      <c r="O277" s="214">
        <v>0</v>
      </c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6" t="s">
        <v>453</v>
      </c>
      <c r="AT277" s="216" t="s">
        <v>147</v>
      </c>
      <c r="AU277" s="216" t="s">
        <v>82</v>
      </c>
      <c r="AY277" s="19" t="s">
        <v>145</v>
      </c>
      <c r="BE277" s="217">
        <f>IF(N277="základní",J277,0)</f>
        <v>36270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9" t="s">
        <v>80</v>
      </c>
      <c r="BK277" s="217">
        <f>ROUND(I277*H277,2)</f>
        <v>36270</v>
      </c>
      <c r="BL277" s="19" t="s">
        <v>453</v>
      </c>
      <c r="BM277" s="216" t="s">
        <v>674</v>
      </c>
    </row>
    <row r="278" s="2" customFormat="1">
      <c r="A278" s="34"/>
      <c r="B278" s="35"/>
      <c r="C278" s="36"/>
      <c r="D278" s="218" t="s">
        <v>154</v>
      </c>
      <c r="E278" s="36"/>
      <c r="F278" s="219" t="s">
        <v>673</v>
      </c>
      <c r="G278" s="36"/>
      <c r="H278" s="36"/>
      <c r="I278" s="36"/>
      <c r="J278" s="36"/>
      <c r="K278" s="36"/>
      <c r="L278" s="40"/>
      <c r="M278" s="220"/>
      <c r="N278" s="221"/>
      <c r="O278" s="79"/>
      <c r="P278" s="79"/>
      <c r="Q278" s="79"/>
      <c r="R278" s="79"/>
      <c r="S278" s="79"/>
      <c r="T278" s="80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9" t="s">
        <v>154</v>
      </c>
      <c r="AU278" s="19" t="s">
        <v>82</v>
      </c>
    </row>
    <row r="279" s="2" customFormat="1">
      <c r="A279" s="34"/>
      <c r="B279" s="35"/>
      <c r="C279" s="36"/>
      <c r="D279" s="222" t="s">
        <v>156</v>
      </c>
      <c r="E279" s="36"/>
      <c r="F279" s="223" t="s">
        <v>675</v>
      </c>
      <c r="G279" s="36"/>
      <c r="H279" s="36"/>
      <c r="I279" s="36"/>
      <c r="J279" s="36"/>
      <c r="K279" s="36"/>
      <c r="L279" s="40"/>
      <c r="M279" s="220"/>
      <c r="N279" s="221"/>
      <c r="O279" s="79"/>
      <c r="P279" s="79"/>
      <c r="Q279" s="79"/>
      <c r="R279" s="79"/>
      <c r="S279" s="79"/>
      <c r="T279" s="80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156</v>
      </c>
      <c r="AU279" s="19" t="s">
        <v>82</v>
      </c>
    </row>
    <row r="280" s="13" customFormat="1">
      <c r="A280" s="13"/>
      <c r="B280" s="224"/>
      <c r="C280" s="225"/>
      <c r="D280" s="218" t="s">
        <v>158</v>
      </c>
      <c r="E280" s="226" t="s">
        <v>17</v>
      </c>
      <c r="F280" s="227" t="s">
        <v>468</v>
      </c>
      <c r="G280" s="225"/>
      <c r="H280" s="226" t="s">
        <v>17</v>
      </c>
      <c r="I280" s="225"/>
      <c r="J280" s="225"/>
      <c r="K280" s="225"/>
      <c r="L280" s="228"/>
      <c r="M280" s="229"/>
      <c r="N280" s="230"/>
      <c r="O280" s="230"/>
      <c r="P280" s="230"/>
      <c r="Q280" s="230"/>
      <c r="R280" s="230"/>
      <c r="S280" s="230"/>
      <c r="T280" s="23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2" t="s">
        <v>158</v>
      </c>
      <c r="AU280" s="232" t="s">
        <v>82</v>
      </c>
      <c r="AV280" s="13" t="s">
        <v>80</v>
      </c>
      <c r="AW280" s="13" t="s">
        <v>35</v>
      </c>
      <c r="AX280" s="13" t="s">
        <v>73</v>
      </c>
      <c r="AY280" s="232" t="s">
        <v>145</v>
      </c>
    </row>
    <row r="281" s="13" customFormat="1">
      <c r="A281" s="13"/>
      <c r="B281" s="224"/>
      <c r="C281" s="225"/>
      <c r="D281" s="218" t="s">
        <v>158</v>
      </c>
      <c r="E281" s="226" t="s">
        <v>17</v>
      </c>
      <c r="F281" s="227" t="s">
        <v>676</v>
      </c>
      <c r="G281" s="225"/>
      <c r="H281" s="226" t="s">
        <v>17</v>
      </c>
      <c r="I281" s="225"/>
      <c r="J281" s="225"/>
      <c r="K281" s="225"/>
      <c r="L281" s="228"/>
      <c r="M281" s="229"/>
      <c r="N281" s="230"/>
      <c r="O281" s="230"/>
      <c r="P281" s="230"/>
      <c r="Q281" s="230"/>
      <c r="R281" s="230"/>
      <c r="S281" s="230"/>
      <c r="T281" s="23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2" t="s">
        <v>158</v>
      </c>
      <c r="AU281" s="232" t="s">
        <v>82</v>
      </c>
      <c r="AV281" s="13" t="s">
        <v>80</v>
      </c>
      <c r="AW281" s="13" t="s">
        <v>35</v>
      </c>
      <c r="AX281" s="13" t="s">
        <v>73</v>
      </c>
      <c r="AY281" s="232" t="s">
        <v>145</v>
      </c>
    </row>
    <row r="282" s="13" customFormat="1">
      <c r="A282" s="13"/>
      <c r="B282" s="224"/>
      <c r="C282" s="225"/>
      <c r="D282" s="218" t="s">
        <v>158</v>
      </c>
      <c r="E282" s="226" t="s">
        <v>17</v>
      </c>
      <c r="F282" s="227" t="s">
        <v>498</v>
      </c>
      <c r="G282" s="225"/>
      <c r="H282" s="226" t="s">
        <v>17</v>
      </c>
      <c r="I282" s="225"/>
      <c r="J282" s="225"/>
      <c r="K282" s="225"/>
      <c r="L282" s="228"/>
      <c r="M282" s="229"/>
      <c r="N282" s="230"/>
      <c r="O282" s="230"/>
      <c r="P282" s="230"/>
      <c r="Q282" s="230"/>
      <c r="R282" s="230"/>
      <c r="S282" s="230"/>
      <c r="T282" s="23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2" t="s">
        <v>158</v>
      </c>
      <c r="AU282" s="232" t="s">
        <v>82</v>
      </c>
      <c r="AV282" s="13" t="s">
        <v>80</v>
      </c>
      <c r="AW282" s="13" t="s">
        <v>35</v>
      </c>
      <c r="AX282" s="13" t="s">
        <v>73</v>
      </c>
      <c r="AY282" s="232" t="s">
        <v>145</v>
      </c>
    </row>
    <row r="283" s="14" customFormat="1">
      <c r="A283" s="14"/>
      <c r="B283" s="233"/>
      <c r="C283" s="234"/>
      <c r="D283" s="218" t="s">
        <v>158</v>
      </c>
      <c r="E283" s="235" t="s">
        <v>17</v>
      </c>
      <c r="F283" s="236" t="s">
        <v>80</v>
      </c>
      <c r="G283" s="234"/>
      <c r="H283" s="237">
        <v>1</v>
      </c>
      <c r="I283" s="234"/>
      <c r="J283" s="234"/>
      <c r="K283" s="234"/>
      <c r="L283" s="238"/>
      <c r="M283" s="262"/>
      <c r="N283" s="263"/>
      <c r="O283" s="263"/>
      <c r="P283" s="263"/>
      <c r="Q283" s="263"/>
      <c r="R283" s="263"/>
      <c r="S283" s="263"/>
      <c r="T283" s="26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158</v>
      </c>
      <c r="AU283" s="242" t="s">
        <v>82</v>
      </c>
      <c r="AV283" s="14" t="s">
        <v>82</v>
      </c>
      <c r="AW283" s="14" t="s">
        <v>35</v>
      </c>
      <c r="AX283" s="14" t="s">
        <v>80</v>
      </c>
      <c r="AY283" s="242" t="s">
        <v>145</v>
      </c>
    </row>
    <row r="284" s="2" customFormat="1" ht="6.96" customHeight="1">
      <c r="A284" s="34"/>
      <c r="B284" s="54"/>
      <c r="C284" s="55"/>
      <c r="D284" s="55"/>
      <c r="E284" s="55"/>
      <c r="F284" s="55"/>
      <c r="G284" s="55"/>
      <c r="H284" s="55"/>
      <c r="I284" s="55"/>
      <c r="J284" s="55"/>
      <c r="K284" s="55"/>
      <c r="L284" s="40"/>
      <c r="M284" s="34"/>
      <c r="O284" s="34"/>
      <c r="P284" s="34"/>
      <c r="Q284" s="34"/>
      <c r="R284" s="34"/>
      <c r="S284" s="34"/>
      <c r="T284" s="34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</row>
  </sheetData>
  <sheetProtection sheet="1" autoFilter="0" formatColumns="0" formatRows="0" objects="1" scenarios="1" spinCount="100000" saltValue="MlazSexHcsolrwpykm/Rbgm6khx3jcKf1r6VYE9clbiGNPniA5bqx0jBKsdD6nh7Auh1ysR5KWnm4NDtNEbk+g==" hashValue="PCufxxh2fOm+XTIJQsJFri3LjFZA1wKyrzDyezmgkG7aLn3ou6gw4P0feklU5QRue7RdAvvRqC8UgGjkGIlxiA==" algorithmName="SHA-512" password="CC35"/>
  <autoFilter ref="C90:K28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2/210100004"/>
    <hyperlink ref="F102" r:id="rId2" display="https://podminky.urs.cz/item/CS_URS_2025_02/210101155"/>
    <hyperlink ref="F113" r:id="rId3" display="https://podminky.urs.cz/item/CS_URS_2025_02/210812011"/>
    <hyperlink ref="F125" r:id="rId4" display="https://podminky.urs.cz/item/CS_URS_2025_02/210812011"/>
    <hyperlink ref="F138" r:id="rId5" display="https://podminky.urs.cz/item/CS_URS_2025_02/220110192"/>
    <hyperlink ref="F190" r:id="rId6" display="https://podminky.urs.cz/item/CS_URS_2025_02/220450002"/>
    <hyperlink ref="F201" r:id="rId7" display="https://podminky.urs.cz/item/CS_URS_2025_02/220960165"/>
    <hyperlink ref="F260" r:id="rId8" display="https://podminky.urs.cz/item/CS_URS_2025_02/013203000"/>
    <hyperlink ref="F266" r:id="rId9" display="https://podminky.urs.cz/item/CS_URS_2025_02/013254000"/>
    <hyperlink ref="F273" r:id="rId10" display="https://podminky.urs.cz/item/CS_URS_2025_02/044002000"/>
    <hyperlink ref="F279" r:id="rId11" display="https://podminky.urs.cz/item/CS_URS_2025_02/045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2"/>
      <c r="AT3" s="19" t="s">
        <v>82</v>
      </c>
    </row>
    <row r="4" s="1" customFormat="1" ht="24.96" customHeight="1">
      <c r="B4" s="22"/>
      <c r="D4" s="135" t="s">
        <v>112</v>
      </c>
      <c r="L4" s="22"/>
      <c r="M4" s="13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7" t="s">
        <v>14</v>
      </c>
      <c r="L6" s="22"/>
    </row>
    <row r="7" s="1" customFormat="1" ht="16.5" customHeight="1">
      <c r="B7" s="22"/>
      <c r="E7" s="138" t="str">
        <f>'Rekapitulace stavby'!K6</f>
        <v>P + R Voroněž_aktualizace</v>
      </c>
      <c r="F7" s="137"/>
      <c r="G7" s="137"/>
      <c r="H7" s="137"/>
      <c r="L7" s="22"/>
    </row>
    <row r="8" s="1" customFormat="1" ht="12" customHeight="1">
      <c r="B8" s="22"/>
      <c r="D8" s="137" t="s">
        <v>113</v>
      </c>
      <c r="L8" s="22"/>
    </row>
    <row r="9" s="2" customFormat="1" ht="16.5" customHeight="1">
      <c r="A9" s="34"/>
      <c r="B9" s="40"/>
      <c r="C9" s="34"/>
      <c r="D9" s="34"/>
      <c r="E9" s="138" t="s">
        <v>114</v>
      </c>
      <c r="F9" s="34"/>
      <c r="G9" s="34"/>
      <c r="H9" s="34"/>
      <c r="I9" s="34"/>
      <c r="J9" s="34"/>
      <c r="K9" s="34"/>
      <c r="L9" s="13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7" t="s">
        <v>115</v>
      </c>
      <c r="E10" s="34"/>
      <c r="F10" s="34"/>
      <c r="G10" s="34"/>
      <c r="H10" s="34"/>
      <c r="I10" s="34"/>
      <c r="J10" s="34"/>
      <c r="K10" s="34"/>
      <c r="L10" s="13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0" t="s">
        <v>677</v>
      </c>
      <c r="F11" s="34"/>
      <c r="G11" s="34"/>
      <c r="H11" s="34"/>
      <c r="I11" s="34"/>
      <c r="J11" s="34"/>
      <c r="K11" s="34"/>
      <c r="L11" s="13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3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7" t="s">
        <v>16</v>
      </c>
      <c r="E13" s="34"/>
      <c r="F13" s="128" t="s">
        <v>17</v>
      </c>
      <c r="G13" s="34"/>
      <c r="H13" s="34"/>
      <c r="I13" s="137" t="s">
        <v>18</v>
      </c>
      <c r="J13" s="128" t="s">
        <v>17</v>
      </c>
      <c r="K13" s="34"/>
      <c r="L13" s="13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19</v>
      </c>
      <c r="E14" s="34"/>
      <c r="F14" s="128" t="s">
        <v>20</v>
      </c>
      <c r="G14" s="34"/>
      <c r="H14" s="34"/>
      <c r="I14" s="137" t="s">
        <v>21</v>
      </c>
      <c r="J14" s="141" t="str">
        <f>'Rekapitulace stavby'!AN8</f>
        <v>1. 10. 2025</v>
      </c>
      <c r="K14" s="34"/>
      <c r="L14" s="13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3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7" t="s">
        <v>23</v>
      </c>
      <c r="E16" s="34"/>
      <c r="F16" s="34"/>
      <c r="G16" s="34"/>
      <c r="H16" s="34"/>
      <c r="I16" s="137" t="s">
        <v>24</v>
      </c>
      <c r="J16" s="128" t="s">
        <v>25</v>
      </c>
      <c r="K16" s="34"/>
      <c r="L16" s="13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8" t="s">
        <v>26</v>
      </c>
      <c r="F17" s="34"/>
      <c r="G17" s="34"/>
      <c r="H17" s="34"/>
      <c r="I17" s="137" t="s">
        <v>27</v>
      </c>
      <c r="J17" s="128" t="s">
        <v>28</v>
      </c>
      <c r="K17" s="34"/>
      <c r="L17" s="13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3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7" t="s">
        <v>29</v>
      </c>
      <c r="E19" s="34"/>
      <c r="F19" s="34"/>
      <c r="G19" s="34"/>
      <c r="H19" s="34"/>
      <c r="I19" s="137" t="s">
        <v>24</v>
      </c>
      <c r="J19" s="128" t="str">
        <f>'Rekapitulace stavby'!AN13</f>
        <v/>
      </c>
      <c r="K19" s="34"/>
      <c r="L19" s="13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128" t="str">
        <f>'Rekapitulace stavby'!E14</f>
        <v xml:space="preserve"> </v>
      </c>
      <c r="F20" s="128"/>
      <c r="G20" s="128"/>
      <c r="H20" s="128"/>
      <c r="I20" s="137" t="s">
        <v>27</v>
      </c>
      <c r="J20" s="128" t="str">
        <f>'Rekapitulace stavby'!AN14</f>
        <v/>
      </c>
      <c r="K20" s="34"/>
      <c r="L20" s="13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3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7" t="s">
        <v>31</v>
      </c>
      <c r="E22" s="34"/>
      <c r="F22" s="34"/>
      <c r="G22" s="34"/>
      <c r="H22" s="34"/>
      <c r="I22" s="137" t="s">
        <v>24</v>
      </c>
      <c r="J22" s="128" t="s">
        <v>32</v>
      </c>
      <c r="K22" s="34"/>
      <c r="L22" s="13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8" t="s">
        <v>33</v>
      </c>
      <c r="F23" s="34"/>
      <c r="G23" s="34"/>
      <c r="H23" s="34"/>
      <c r="I23" s="137" t="s">
        <v>27</v>
      </c>
      <c r="J23" s="128" t="s">
        <v>34</v>
      </c>
      <c r="K23" s="34"/>
      <c r="L23" s="13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3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7" t="s">
        <v>36</v>
      </c>
      <c r="E25" s="34"/>
      <c r="F25" s="34"/>
      <c r="G25" s="34"/>
      <c r="H25" s="34"/>
      <c r="I25" s="137" t="s">
        <v>24</v>
      </c>
      <c r="J25" s="128" t="s">
        <v>32</v>
      </c>
      <c r="K25" s="34"/>
      <c r="L25" s="13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8" t="s">
        <v>33</v>
      </c>
      <c r="F26" s="34"/>
      <c r="G26" s="34"/>
      <c r="H26" s="34"/>
      <c r="I26" s="137" t="s">
        <v>27</v>
      </c>
      <c r="J26" s="128" t="s">
        <v>34</v>
      </c>
      <c r="K26" s="34"/>
      <c r="L26" s="13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3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7" t="s">
        <v>37</v>
      </c>
      <c r="E28" s="34"/>
      <c r="F28" s="34"/>
      <c r="G28" s="34"/>
      <c r="H28" s="34"/>
      <c r="I28" s="34"/>
      <c r="J28" s="34"/>
      <c r="K28" s="34"/>
      <c r="L28" s="13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3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6"/>
      <c r="J31" s="146"/>
      <c r="K31" s="146"/>
      <c r="L31" s="13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7" t="s">
        <v>39</v>
      </c>
      <c r="E32" s="34"/>
      <c r="F32" s="34"/>
      <c r="G32" s="34"/>
      <c r="H32" s="34"/>
      <c r="I32" s="34"/>
      <c r="J32" s="148">
        <f>ROUND(J95, 2)</f>
        <v>335593.41999999998</v>
      </c>
      <c r="K32" s="34"/>
      <c r="L32" s="13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3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49" t="s">
        <v>41</v>
      </c>
      <c r="G34" s="34"/>
      <c r="H34" s="34"/>
      <c r="I34" s="149" t="s">
        <v>40</v>
      </c>
      <c r="J34" s="149" t="s">
        <v>42</v>
      </c>
      <c r="K34" s="34"/>
      <c r="L34" s="13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0" t="s">
        <v>43</v>
      </c>
      <c r="E35" s="137" t="s">
        <v>44</v>
      </c>
      <c r="F35" s="151">
        <f>ROUND((SUM(BE95:BE389)),  2)</f>
        <v>335593.41999999998</v>
      </c>
      <c r="G35" s="34"/>
      <c r="H35" s="34"/>
      <c r="I35" s="152">
        <v>0.20999999999999999</v>
      </c>
      <c r="J35" s="151">
        <f>ROUND(((SUM(BE95:BE389))*I35),  2)</f>
        <v>70474.619999999995</v>
      </c>
      <c r="K35" s="34"/>
      <c r="L35" s="13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45</v>
      </c>
      <c r="F36" s="151">
        <f>ROUND((SUM(BF95:BF389)),  2)</f>
        <v>0</v>
      </c>
      <c r="G36" s="34"/>
      <c r="H36" s="34"/>
      <c r="I36" s="152">
        <v>0.12</v>
      </c>
      <c r="J36" s="151">
        <f>ROUND(((SUM(BF95:BF389))*I36),  2)</f>
        <v>0</v>
      </c>
      <c r="K36" s="34"/>
      <c r="L36" s="13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46</v>
      </c>
      <c r="F37" s="151">
        <f>ROUND((SUM(BG95:BG389)),  2)</f>
        <v>0</v>
      </c>
      <c r="G37" s="34"/>
      <c r="H37" s="34"/>
      <c r="I37" s="152">
        <v>0.20999999999999999</v>
      </c>
      <c r="J37" s="151">
        <f>0</f>
        <v>0</v>
      </c>
      <c r="K37" s="34"/>
      <c r="L37" s="13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47</v>
      </c>
      <c r="F38" s="151">
        <f>ROUND((SUM(BH95:BH389)),  2)</f>
        <v>0</v>
      </c>
      <c r="G38" s="34"/>
      <c r="H38" s="34"/>
      <c r="I38" s="152">
        <v>0.12</v>
      </c>
      <c r="J38" s="151">
        <f>0</f>
        <v>0</v>
      </c>
      <c r="K38" s="34"/>
      <c r="L38" s="13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48</v>
      </c>
      <c r="F39" s="151">
        <f>ROUND((SUM(BI95:BI389)),  2)</f>
        <v>0</v>
      </c>
      <c r="G39" s="34"/>
      <c r="H39" s="34"/>
      <c r="I39" s="152">
        <v>0</v>
      </c>
      <c r="J39" s="151">
        <f>0</f>
        <v>0</v>
      </c>
      <c r="K39" s="34"/>
      <c r="L39" s="13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3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8">
        <f>SUM(J32:J39)</f>
        <v>406068.03999999998</v>
      </c>
      <c r="K41" s="159"/>
      <c r="L41" s="13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="2" customFormat="1" ht="6.96" customHeight="1">
      <c r="A46" s="34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24.96" customHeight="1">
      <c r="A47" s="34"/>
      <c r="B47" s="35"/>
      <c r="C47" s="25" t="s">
        <v>117</v>
      </c>
      <c r="D47" s="36"/>
      <c r="E47" s="36"/>
      <c r="F47" s="36"/>
      <c r="G47" s="36"/>
      <c r="H47" s="36"/>
      <c r="I47" s="36"/>
      <c r="J47" s="36"/>
      <c r="K47" s="36"/>
      <c r="L47" s="13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3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14</v>
      </c>
      <c r="D49" s="36"/>
      <c r="E49" s="36"/>
      <c r="F49" s="36"/>
      <c r="G49" s="36"/>
      <c r="H49" s="36"/>
      <c r="I49" s="36"/>
      <c r="J49" s="36"/>
      <c r="K49" s="36"/>
      <c r="L49" s="13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164" t="str">
        <f>E7</f>
        <v>P + R Voroněž_aktualizace</v>
      </c>
      <c r="F50" s="31"/>
      <c r="G50" s="31"/>
      <c r="H50" s="31"/>
      <c r="I50" s="36"/>
      <c r="J50" s="36"/>
      <c r="K50" s="36"/>
      <c r="L50" s="13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34"/>
      <c r="B52" s="35"/>
      <c r="C52" s="36"/>
      <c r="D52" s="36"/>
      <c r="E52" s="164" t="s">
        <v>114</v>
      </c>
      <c r="F52" s="36"/>
      <c r="G52" s="36"/>
      <c r="H52" s="36"/>
      <c r="I52" s="36"/>
      <c r="J52" s="36"/>
      <c r="K52" s="36"/>
      <c r="L52" s="13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12" customHeight="1">
      <c r="A53" s="34"/>
      <c r="B53" s="35"/>
      <c r="C53" s="31" t="s">
        <v>115</v>
      </c>
      <c r="D53" s="36"/>
      <c r="E53" s="36"/>
      <c r="F53" s="36"/>
      <c r="G53" s="36"/>
      <c r="H53" s="36"/>
      <c r="I53" s="36"/>
      <c r="J53" s="36"/>
      <c r="K53" s="36"/>
      <c r="L53" s="13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6.5" customHeight="1">
      <c r="A54" s="34"/>
      <c r="B54" s="35"/>
      <c r="C54" s="36"/>
      <c r="D54" s="36"/>
      <c r="E54" s="64" t="str">
        <f>E11</f>
        <v>SO 411.3 - Stavební úpravy</v>
      </c>
      <c r="F54" s="36"/>
      <c r="G54" s="36"/>
      <c r="H54" s="36"/>
      <c r="I54" s="36"/>
      <c r="J54" s="36"/>
      <c r="K54" s="36"/>
      <c r="L54" s="13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3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2" customHeight="1">
      <c r="A56" s="34"/>
      <c r="B56" s="35"/>
      <c r="C56" s="31" t="s">
        <v>19</v>
      </c>
      <c r="D56" s="36"/>
      <c r="E56" s="36"/>
      <c r="F56" s="28" t="str">
        <f>F14</f>
        <v>Brno</v>
      </c>
      <c r="G56" s="36"/>
      <c r="H56" s="36"/>
      <c r="I56" s="31" t="s">
        <v>21</v>
      </c>
      <c r="J56" s="67" t="str">
        <f>IF(J14="","",J14)</f>
        <v>1. 10. 2025</v>
      </c>
      <c r="K56" s="36"/>
      <c r="L56" s="13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3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5.15" customHeight="1">
      <c r="A58" s="34"/>
      <c r="B58" s="35"/>
      <c r="C58" s="31" t="s">
        <v>23</v>
      </c>
      <c r="D58" s="36"/>
      <c r="E58" s="36"/>
      <c r="F58" s="28" t="str">
        <f>E17</f>
        <v>Brněnské komunikace, a.s.</v>
      </c>
      <c r="G58" s="36"/>
      <c r="H58" s="36"/>
      <c r="I58" s="31" t="s">
        <v>31</v>
      </c>
      <c r="J58" s="32" t="str">
        <f>E23</f>
        <v>AŽD Praha, s.r.o.</v>
      </c>
      <c r="K58" s="36"/>
      <c r="L58" s="13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15.15" customHeight="1">
      <c r="A59" s="34"/>
      <c r="B59" s="35"/>
      <c r="C59" s="31" t="s">
        <v>29</v>
      </c>
      <c r="D59" s="36"/>
      <c r="E59" s="36"/>
      <c r="F59" s="28" t="str">
        <f>IF(E20="","",E20)</f>
        <v xml:space="preserve"> </v>
      </c>
      <c r="G59" s="36"/>
      <c r="H59" s="36"/>
      <c r="I59" s="31" t="s">
        <v>36</v>
      </c>
      <c r="J59" s="32" t="str">
        <f>E26</f>
        <v>AŽD Praha, s.r.o.</v>
      </c>
      <c r="K59" s="36"/>
      <c r="L59" s="13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29.28" customHeight="1">
      <c r="A61" s="34"/>
      <c r="B61" s="35"/>
      <c r="C61" s="165" t="s">
        <v>118</v>
      </c>
      <c r="D61" s="166"/>
      <c r="E61" s="166"/>
      <c r="F61" s="166"/>
      <c r="G61" s="166"/>
      <c r="H61" s="166"/>
      <c r="I61" s="166"/>
      <c r="J61" s="167" t="s">
        <v>119</v>
      </c>
      <c r="K61" s="166"/>
      <c r="L61" s="13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3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22.8" customHeight="1">
      <c r="A63" s="34"/>
      <c r="B63" s="35"/>
      <c r="C63" s="168" t="s">
        <v>71</v>
      </c>
      <c r="D63" s="36"/>
      <c r="E63" s="36"/>
      <c r="F63" s="36"/>
      <c r="G63" s="36"/>
      <c r="H63" s="36"/>
      <c r="I63" s="36"/>
      <c r="J63" s="97">
        <f>J95</f>
        <v>335593.4200000001</v>
      </c>
      <c r="K63" s="36"/>
      <c r="L63" s="13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120</v>
      </c>
    </row>
    <row r="64" s="9" customFormat="1" ht="24.96" customHeight="1">
      <c r="A64" s="9"/>
      <c r="B64" s="169"/>
      <c r="C64" s="170"/>
      <c r="D64" s="171" t="s">
        <v>121</v>
      </c>
      <c r="E64" s="172"/>
      <c r="F64" s="172"/>
      <c r="G64" s="172"/>
      <c r="H64" s="172"/>
      <c r="I64" s="172"/>
      <c r="J64" s="173">
        <f>J96</f>
        <v>292344.7900000001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0"/>
      <c r="D65" s="176" t="s">
        <v>122</v>
      </c>
      <c r="E65" s="177"/>
      <c r="F65" s="177"/>
      <c r="G65" s="177"/>
      <c r="H65" s="177"/>
      <c r="I65" s="177"/>
      <c r="J65" s="178">
        <f>J97</f>
        <v>55649.530000000006</v>
      </c>
      <c r="K65" s="120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20"/>
      <c r="D66" s="176" t="s">
        <v>678</v>
      </c>
      <c r="E66" s="177"/>
      <c r="F66" s="177"/>
      <c r="G66" s="177"/>
      <c r="H66" s="177"/>
      <c r="I66" s="177"/>
      <c r="J66" s="178">
        <f>J220</f>
        <v>231132.01000000001</v>
      </c>
      <c r="K66" s="120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20"/>
      <c r="D67" s="176" t="s">
        <v>679</v>
      </c>
      <c r="E67" s="177"/>
      <c r="F67" s="177"/>
      <c r="G67" s="177"/>
      <c r="H67" s="177"/>
      <c r="I67" s="177"/>
      <c r="J67" s="178">
        <f>J299</f>
        <v>2464.2600000000002</v>
      </c>
      <c r="K67" s="120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20"/>
      <c r="D68" s="176" t="s">
        <v>680</v>
      </c>
      <c r="E68" s="177"/>
      <c r="F68" s="177"/>
      <c r="G68" s="177"/>
      <c r="H68" s="177"/>
      <c r="I68" s="177"/>
      <c r="J68" s="178">
        <f>J312</f>
        <v>2109.1500000000001</v>
      </c>
      <c r="K68" s="120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20"/>
      <c r="D69" s="176" t="s">
        <v>681</v>
      </c>
      <c r="E69" s="177"/>
      <c r="F69" s="177"/>
      <c r="G69" s="177"/>
      <c r="H69" s="177"/>
      <c r="I69" s="177"/>
      <c r="J69" s="178">
        <f>J337</f>
        <v>989.84000000000003</v>
      </c>
      <c r="K69" s="120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9"/>
      <c r="C70" s="170"/>
      <c r="D70" s="171" t="s">
        <v>126</v>
      </c>
      <c r="E70" s="172"/>
      <c r="F70" s="172"/>
      <c r="G70" s="172"/>
      <c r="H70" s="172"/>
      <c r="I70" s="172"/>
      <c r="J70" s="173">
        <f>J349</f>
        <v>43248.629999999997</v>
      </c>
      <c r="K70" s="170"/>
      <c r="L70" s="17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5"/>
      <c r="C71" s="120"/>
      <c r="D71" s="176" t="s">
        <v>127</v>
      </c>
      <c r="E71" s="177"/>
      <c r="F71" s="177"/>
      <c r="G71" s="177"/>
      <c r="H71" s="177"/>
      <c r="I71" s="177"/>
      <c r="J71" s="178">
        <f>J355</f>
        <v>6435</v>
      </c>
      <c r="K71" s="120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20"/>
      <c r="D72" s="176" t="s">
        <v>128</v>
      </c>
      <c r="E72" s="177"/>
      <c r="F72" s="177"/>
      <c r="G72" s="177"/>
      <c r="H72" s="177"/>
      <c r="I72" s="177"/>
      <c r="J72" s="178">
        <f>J362</f>
        <v>26520</v>
      </c>
      <c r="K72" s="120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20"/>
      <c r="D73" s="176" t="s">
        <v>129</v>
      </c>
      <c r="E73" s="177"/>
      <c r="F73" s="177"/>
      <c r="G73" s="177"/>
      <c r="H73" s="177"/>
      <c r="I73" s="177"/>
      <c r="J73" s="178">
        <f>J382</f>
        <v>4963.6300000000001</v>
      </c>
      <c r="K73" s="120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3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54"/>
      <c r="C75" s="55"/>
      <c r="D75" s="55"/>
      <c r="E75" s="55"/>
      <c r="F75" s="55"/>
      <c r="G75" s="55"/>
      <c r="H75" s="55"/>
      <c r="I75" s="55"/>
      <c r="J75" s="55"/>
      <c r="K75" s="55"/>
      <c r="L75" s="13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9" s="2" customFormat="1" ht="6.96" customHeight="1">
      <c r="A79" s="34"/>
      <c r="B79" s="56"/>
      <c r="C79" s="57"/>
      <c r="D79" s="57"/>
      <c r="E79" s="57"/>
      <c r="F79" s="57"/>
      <c r="G79" s="57"/>
      <c r="H79" s="57"/>
      <c r="I79" s="57"/>
      <c r="J79" s="57"/>
      <c r="K79" s="57"/>
      <c r="L79" s="13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24.96" customHeight="1">
      <c r="A80" s="34"/>
      <c r="B80" s="35"/>
      <c r="C80" s="25" t="s">
        <v>130</v>
      </c>
      <c r="D80" s="36"/>
      <c r="E80" s="36"/>
      <c r="F80" s="36"/>
      <c r="G80" s="36"/>
      <c r="H80" s="36"/>
      <c r="I80" s="36"/>
      <c r="J80" s="36"/>
      <c r="K80" s="36"/>
      <c r="L80" s="13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3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2" customHeight="1">
      <c r="A82" s="34"/>
      <c r="B82" s="35"/>
      <c r="C82" s="31" t="s">
        <v>14</v>
      </c>
      <c r="D82" s="36"/>
      <c r="E82" s="36"/>
      <c r="F82" s="36"/>
      <c r="G82" s="36"/>
      <c r="H82" s="36"/>
      <c r="I82" s="36"/>
      <c r="J82" s="36"/>
      <c r="K82" s="36"/>
      <c r="L82" s="13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6.5" customHeight="1">
      <c r="A83" s="34"/>
      <c r="B83" s="35"/>
      <c r="C83" s="36"/>
      <c r="D83" s="36"/>
      <c r="E83" s="164" t="str">
        <f>E7</f>
        <v>P + R Voroněž_aktualizace</v>
      </c>
      <c r="F83" s="31"/>
      <c r="G83" s="31"/>
      <c r="H83" s="31"/>
      <c r="I83" s="36"/>
      <c r="J83" s="36"/>
      <c r="K83" s="36"/>
      <c r="L83" s="13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1" customFormat="1" ht="12" customHeight="1">
      <c r="B84" s="23"/>
      <c r="C84" s="31" t="s">
        <v>113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34"/>
      <c r="B85" s="35"/>
      <c r="C85" s="36"/>
      <c r="D85" s="36"/>
      <c r="E85" s="164" t="s">
        <v>114</v>
      </c>
      <c r="F85" s="36"/>
      <c r="G85" s="36"/>
      <c r="H85" s="36"/>
      <c r="I85" s="36"/>
      <c r="J85" s="36"/>
      <c r="K85" s="36"/>
      <c r="L85" s="13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31" t="s">
        <v>115</v>
      </c>
      <c r="D86" s="36"/>
      <c r="E86" s="36"/>
      <c r="F86" s="36"/>
      <c r="G86" s="36"/>
      <c r="H86" s="36"/>
      <c r="I86" s="36"/>
      <c r="J86" s="36"/>
      <c r="K86" s="36"/>
      <c r="L86" s="13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64" t="str">
        <f>E11</f>
        <v>SO 411.3 - Stavební úpravy</v>
      </c>
      <c r="F87" s="36"/>
      <c r="G87" s="36"/>
      <c r="H87" s="36"/>
      <c r="I87" s="36"/>
      <c r="J87" s="36"/>
      <c r="K87" s="36"/>
      <c r="L87" s="13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3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31" t="s">
        <v>19</v>
      </c>
      <c r="D89" s="36"/>
      <c r="E89" s="36"/>
      <c r="F89" s="28" t="str">
        <f>F14</f>
        <v>Brno</v>
      </c>
      <c r="G89" s="36"/>
      <c r="H89" s="36"/>
      <c r="I89" s="31" t="s">
        <v>21</v>
      </c>
      <c r="J89" s="67" t="str">
        <f>IF(J14="","",J14)</f>
        <v>1. 10. 2025</v>
      </c>
      <c r="K89" s="36"/>
      <c r="L89" s="13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13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31" t="s">
        <v>23</v>
      </c>
      <c r="D91" s="36"/>
      <c r="E91" s="36"/>
      <c r="F91" s="28" t="str">
        <f>E17</f>
        <v>Brněnské komunikace, a.s.</v>
      </c>
      <c r="G91" s="36"/>
      <c r="H91" s="36"/>
      <c r="I91" s="31" t="s">
        <v>31</v>
      </c>
      <c r="J91" s="32" t="str">
        <f>E23</f>
        <v>AŽD Praha, s.r.o.</v>
      </c>
      <c r="K91" s="36"/>
      <c r="L91" s="13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31" t="s">
        <v>29</v>
      </c>
      <c r="D92" s="36"/>
      <c r="E92" s="36"/>
      <c r="F92" s="28" t="str">
        <f>IF(E20="","",E20)</f>
        <v xml:space="preserve"> </v>
      </c>
      <c r="G92" s="36"/>
      <c r="H92" s="36"/>
      <c r="I92" s="31" t="s">
        <v>36</v>
      </c>
      <c r="J92" s="32" t="str">
        <f>E26</f>
        <v>AŽD Praha, s.r.o.</v>
      </c>
      <c r="K92" s="36"/>
      <c r="L92" s="13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13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11" customFormat="1" ht="29.28" customHeight="1">
      <c r="A94" s="180"/>
      <c r="B94" s="181"/>
      <c r="C94" s="182" t="s">
        <v>131</v>
      </c>
      <c r="D94" s="183" t="s">
        <v>58</v>
      </c>
      <c r="E94" s="183" t="s">
        <v>54</v>
      </c>
      <c r="F94" s="183" t="s">
        <v>55</v>
      </c>
      <c r="G94" s="183" t="s">
        <v>132</v>
      </c>
      <c r="H94" s="183" t="s">
        <v>133</v>
      </c>
      <c r="I94" s="183" t="s">
        <v>134</v>
      </c>
      <c r="J94" s="183" t="s">
        <v>119</v>
      </c>
      <c r="K94" s="184" t="s">
        <v>135</v>
      </c>
      <c r="L94" s="185"/>
      <c r="M94" s="87" t="s">
        <v>17</v>
      </c>
      <c r="N94" s="88" t="s">
        <v>43</v>
      </c>
      <c r="O94" s="88" t="s">
        <v>136</v>
      </c>
      <c r="P94" s="88" t="s">
        <v>137</v>
      </c>
      <c r="Q94" s="88" t="s">
        <v>138</v>
      </c>
      <c r="R94" s="88" t="s">
        <v>139</v>
      </c>
      <c r="S94" s="88" t="s">
        <v>140</v>
      </c>
      <c r="T94" s="89" t="s">
        <v>141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34"/>
      <c r="B95" s="35"/>
      <c r="C95" s="94" t="s">
        <v>142</v>
      </c>
      <c r="D95" s="36"/>
      <c r="E95" s="36"/>
      <c r="F95" s="36"/>
      <c r="G95" s="36"/>
      <c r="H95" s="36"/>
      <c r="I95" s="36"/>
      <c r="J95" s="186">
        <f>BK95</f>
        <v>335593.4200000001</v>
      </c>
      <c r="K95" s="36"/>
      <c r="L95" s="40"/>
      <c r="M95" s="90"/>
      <c r="N95" s="187"/>
      <c r="O95" s="91"/>
      <c r="P95" s="188">
        <f>P96+P349</f>
        <v>179.53411899999998</v>
      </c>
      <c r="Q95" s="91"/>
      <c r="R95" s="188">
        <f>R96+R349</f>
        <v>0.92846550000000005</v>
      </c>
      <c r="S95" s="91"/>
      <c r="T95" s="189">
        <f>T96+T349</f>
        <v>1.2887000000000002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72</v>
      </c>
      <c r="AU95" s="19" t="s">
        <v>120</v>
      </c>
      <c r="BK95" s="190">
        <f>BK96+BK349</f>
        <v>335593.4200000001</v>
      </c>
    </row>
    <row r="96" s="12" customFormat="1" ht="25.92" customHeight="1">
      <c r="A96" s="12"/>
      <c r="B96" s="191"/>
      <c r="C96" s="192"/>
      <c r="D96" s="193" t="s">
        <v>72</v>
      </c>
      <c r="E96" s="194" t="s">
        <v>143</v>
      </c>
      <c r="F96" s="194" t="s">
        <v>144</v>
      </c>
      <c r="G96" s="192"/>
      <c r="H96" s="192"/>
      <c r="I96" s="192"/>
      <c r="J96" s="195">
        <f>BK96</f>
        <v>292344.7900000001</v>
      </c>
      <c r="K96" s="192"/>
      <c r="L96" s="196"/>
      <c r="M96" s="197"/>
      <c r="N96" s="198"/>
      <c r="O96" s="198"/>
      <c r="P96" s="199">
        <f>P97+P220+P299+P312+P337</f>
        <v>179.53411899999998</v>
      </c>
      <c r="Q96" s="198"/>
      <c r="R96" s="199">
        <f>R97+R220+R299+R312+R337</f>
        <v>0.92846550000000005</v>
      </c>
      <c r="S96" s="198"/>
      <c r="T96" s="200">
        <f>T97+T220+T299+T312+T337</f>
        <v>1.2887000000000002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80</v>
      </c>
      <c r="AT96" s="202" t="s">
        <v>72</v>
      </c>
      <c r="AU96" s="202" t="s">
        <v>73</v>
      </c>
      <c r="AY96" s="201" t="s">
        <v>145</v>
      </c>
      <c r="BK96" s="203">
        <f>BK97+BK220+BK299+BK312+BK337</f>
        <v>292344.7900000001</v>
      </c>
    </row>
    <row r="97" s="12" customFormat="1" ht="22.8" customHeight="1">
      <c r="A97" s="12"/>
      <c r="B97" s="191"/>
      <c r="C97" s="192"/>
      <c r="D97" s="193" t="s">
        <v>72</v>
      </c>
      <c r="E97" s="204" t="s">
        <v>80</v>
      </c>
      <c r="F97" s="204" t="s">
        <v>146</v>
      </c>
      <c r="G97" s="192"/>
      <c r="H97" s="192"/>
      <c r="I97" s="192"/>
      <c r="J97" s="205">
        <f>BK97</f>
        <v>55649.530000000006</v>
      </c>
      <c r="K97" s="192"/>
      <c r="L97" s="196"/>
      <c r="M97" s="197"/>
      <c r="N97" s="198"/>
      <c r="O97" s="198"/>
      <c r="P97" s="199">
        <f>SUM(P98:P219)</f>
        <v>95.392788999999993</v>
      </c>
      <c r="Q97" s="198"/>
      <c r="R97" s="199">
        <f>SUM(R98:R219)</f>
        <v>0.51929500000000006</v>
      </c>
      <c r="S97" s="198"/>
      <c r="T97" s="200">
        <f>SUM(T98:T219)</f>
        <v>1.2887000000000002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80</v>
      </c>
      <c r="AT97" s="202" t="s">
        <v>72</v>
      </c>
      <c r="AU97" s="202" t="s">
        <v>80</v>
      </c>
      <c r="AY97" s="201" t="s">
        <v>145</v>
      </c>
      <c r="BK97" s="203">
        <f>SUM(BK98:BK219)</f>
        <v>55649.530000000006</v>
      </c>
    </row>
    <row r="98" s="2" customFormat="1" ht="24.15" customHeight="1">
      <c r="A98" s="34"/>
      <c r="B98" s="35"/>
      <c r="C98" s="206" t="s">
        <v>80</v>
      </c>
      <c r="D98" s="206" t="s">
        <v>147</v>
      </c>
      <c r="E98" s="207" t="s">
        <v>682</v>
      </c>
      <c r="F98" s="208" t="s">
        <v>683</v>
      </c>
      <c r="G98" s="209" t="s">
        <v>355</v>
      </c>
      <c r="H98" s="210">
        <v>2.4500000000000002</v>
      </c>
      <c r="I98" s="211">
        <v>111</v>
      </c>
      <c r="J98" s="211">
        <f>ROUND(I98*H98,2)</f>
        <v>271.94999999999999</v>
      </c>
      <c r="K98" s="208" t="s">
        <v>151</v>
      </c>
      <c r="L98" s="40"/>
      <c r="M98" s="212" t="s">
        <v>17</v>
      </c>
      <c r="N98" s="213" t="s">
        <v>44</v>
      </c>
      <c r="O98" s="214">
        <v>0.27200000000000002</v>
      </c>
      <c r="P98" s="214">
        <f>O98*H98</f>
        <v>0.6664000000000001</v>
      </c>
      <c r="Q98" s="214">
        <v>0</v>
      </c>
      <c r="R98" s="214">
        <f>Q98*H98</f>
        <v>0</v>
      </c>
      <c r="S98" s="214">
        <v>0.26000000000000001</v>
      </c>
      <c r="T98" s="215">
        <f>S98*H98</f>
        <v>0.63700000000000012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16" t="s">
        <v>152</v>
      </c>
      <c r="AT98" s="216" t="s">
        <v>147</v>
      </c>
      <c r="AU98" s="216" t="s">
        <v>82</v>
      </c>
      <c r="AY98" s="19" t="s">
        <v>145</v>
      </c>
      <c r="BE98" s="217">
        <f>IF(N98="základní",J98,0)</f>
        <v>271.94999999999999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9" t="s">
        <v>80</v>
      </c>
      <c r="BK98" s="217">
        <f>ROUND(I98*H98,2)</f>
        <v>271.94999999999999</v>
      </c>
      <c r="BL98" s="19" t="s">
        <v>152</v>
      </c>
      <c r="BM98" s="216" t="s">
        <v>684</v>
      </c>
    </row>
    <row r="99" s="2" customFormat="1">
      <c r="A99" s="34"/>
      <c r="B99" s="35"/>
      <c r="C99" s="36"/>
      <c r="D99" s="218" t="s">
        <v>154</v>
      </c>
      <c r="E99" s="36"/>
      <c r="F99" s="219" t="s">
        <v>685</v>
      </c>
      <c r="G99" s="36"/>
      <c r="H99" s="36"/>
      <c r="I99" s="36"/>
      <c r="J99" s="36"/>
      <c r="K99" s="36"/>
      <c r="L99" s="40"/>
      <c r="M99" s="220"/>
      <c r="N99" s="221"/>
      <c r="O99" s="79"/>
      <c r="P99" s="79"/>
      <c r="Q99" s="79"/>
      <c r="R99" s="79"/>
      <c r="S99" s="79"/>
      <c r="T99" s="80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9" t="s">
        <v>154</v>
      </c>
      <c r="AU99" s="19" t="s">
        <v>82</v>
      </c>
    </row>
    <row r="100" s="2" customFormat="1">
      <c r="A100" s="34"/>
      <c r="B100" s="35"/>
      <c r="C100" s="36"/>
      <c r="D100" s="222" t="s">
        <v>156</v>
      </c>
      <c r="E100" s="36"/>
      <c r="F100" s="223" t="s">
        <v>686</v>
      </c>
      <c r="G100" s="36"/>
      <c r="H100" s="36"/>
      <c r="I100" s="36"/>
      <c r="J100" s="36"/>
      <c r="K100" s="36"/>
      <c r="L100" s="40"/>
      <c r="M100" s="220"/>
      <c r="N100" s="221"/>
      <c r="O100" s="79"/>
      <c r="P100" s="79"/>
      <c r="Q100" s="79"/>
      <c r="R100" s="79"/>
      <c r="S100" s="79"/>
      <c r="T100" s="80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9" t="s">
        <v>156</v>
      </c>
      <c r="AU100" s="19" t="s">
        <v>82</v>
      </c>
    </row>
    <row r="101" s="13" customFormat="1">
      <c r="A101" s="13"/>
      <c r="B101" s="224"/>
      <c r="C101" s="225"/>
      <c r="D101" s="218" t="s">
        <v>158</v>
      </c>
      <c r="E101" s="226" t="s">
        <v>17</v>
      </c>
      <c r="F101" s="227" t="s">
        <v>159</v>
      </c>
      <c r="G101" s="225"/>
      <c r="H101" s="226" t="s">
        <v>17</v>
      </c>
      <c r="I101" s="225"/>
      <c r="J101" s="225"/>
      <c r="K101" s="225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158</v>
      </c>
      <c r="AU101" s="232" t="s">
        <v>82</v>
      </c>
      <c r="AV101" s="13" t="s">
        <v>80</v>
      </c>
      <c r="AW101" s="13" t="s">
        <v>35</v>
      </c>
      <c r="AX101" s="13" t="s">
        <v>73</v>
      </c>
      <c r="AY101" s="232" t="s">
        <v>145</v>
      </c>
    </row>
    <row r="102" s="13" customFormat="1">
      <c r="A102" s="13"/>
      <c r="B102" s="224"/>
      <c r="C102" s="225"/>
      <c r="D102" s="218" t="s">
        <v>158</v>
      </c>
      <c r="E102" s="226" t="s">
        <v>17</v>
      </c>
      <c r="F102" s="227" t="s">
        <v>687</v>
      </c>
      <c r="G102" s="225"/>
      <c r="H102" s="226" t="s">
        <v>17</v>
      </c>
      <c r="I102" s="225"/>
      <c r="J102" s="225"/>
      <c r="K102" s="225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158</v>
      </c>
      <c r="AU102" s="232" t="s">
        <v>82</v>
      </c>
      <c r="AV102" s="13" t="s">
        <v>80</v>
      </c>
      <c r="AW102" s="13" t="s">
        <v>35</v>
      </c>
      <c r="AX102" s="13" t="s">
        <v>73</v>
      </c>
      <c r="AY102" s="232" t="s">
        <v>145</v>
      </c>
    </row>
    <row r="103" s="14" customFormat="1">
      <c r="A103" s="14"/>
      <c r="B103" s="233"/>
      <c r="C103" s="234"/>
      <c r="D103" s="218" t="s">
        <v>158</v>
      </c>
      <c r="E103" s="235" t="s">
        <v>17</v>
      </c>
      <c r="F103" s="236" t="s">
        <v>688</v>
      </c>
      <c r="G103" s="234"/>
      <c r="H103" s="237">
        <v>2.4500000000000002</v>
      </c>
      <c r="I103" s="234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2" t="s">
        <v>158</v>
      </c>
      <c r="AU103" s="242" t="s">
        <v>82</v>
      </c>
      <c r="AV103" s="14" t="s">
        <v>82</v>
      </c>
      <c r="AW103" s="14" t="s">
        <v>35</v>
      </c>
      <c r="AX103" s="14" t="s">
        <v>80</v>
      </c>
      <c r="AY103" s="242" t="s">
        <v>145</v>
      </c>
    </row>
    <row r="104" s="2" customFormat="1" ht="16.5" customHeight="1">
      <c r="A104" s="34"/>
      <c r="B104" s="35"/>
      <c r="C104" s="206" t="s">
        <v>82</v>
      </c>
      <c r="D104" s="206" t="s">
        <v>147</v>
      </c>
      <c r="E104" s="207" t="s">
        <v>689</v>
      </c>
      <c r="F104" s="208" t="s">
        <v>690</v>
      </c>
      <c r="G104" s="209" t="s">
        <v>355</v>
      </c>
      <c r="H104" s="210">
        <v>6.6500000000000004</v>
      </c>
      <c r="I104" s="211">
        <v>126</v>
      </c>
      <c r="J104" s="211">
        <f>ROUND(I104*H104,2)</f>
        <v>837.89999999999998</v>
      </c>
      <c r="K104" s="208" t="s">
        <v>151</v>
      </c>
      <c r="L104" s="40"/>
      <c r="M104" s="212" t="s">
        <v>17</v>
      </c>
      <c r="N104" s="213" t="s">
        <v>44</v>
      </c>
      <c r="O104" s="214">
        <v>0.22</v>
      </c>
      <c r="P104" s="214">
        <f>O104*H104</f>
        <v>1.4630000000000001</v>
      </c>
      <c r="Q104" s="214">
        <v>0</v>
      </c>
      <c r="R104" s="214">
        <f>Q104*H104</f>
        <v>0</v>
      </c>
      <c r="S104" s="214">
        <v>0.098000000000000004</v>
      </c>
      <c r="T104" s="215">
        <f>S104*H104</f>
        <v>0.65170000000000006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16" t="s">
        <v>152</v>
      </c>
      <c r="AT104" s="216" t="s">
        <v>147</v>
      </c>
      <c r="AU104" s="216" t="s">
        <v>82</v>
      </c>
      <c r="AY104" s="19" t="s">
        <v>145</v>
      </c>
      <c r="BE104" s="217">
        <f>IF(N104="základní",J104,0)</f>
        <v>837.89999999999998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9" t="s">
        <v>80</v>
      </c>
      <c r="BK104" s="217">
        <f>ROUND(I104*H104,2)</f>
        <v>837.89999999999998</v>
      </c>
      <c r="BL104" s="19" t="s">
        <v>152</v>
      </c>
      <c r="BM104" s="216" t="s">
        <v>691</v>
      </c>
    </row>
    <row r="105" s="2" customFormat="1">
      <c r="A105" s="34"/>
      <c r="B105" s="35"/>
      <c r="C105" s="36"/>
      <c r="D105" s="218" t="s">
        <v>154</v>
      </c>
      <c r="E105" s="36"/>
      <c r="F105" s="219" t="s">
        <v>692</v>
      </c>
      <c r="G105" s="36"/>
      <c r="H105" s="36"/>
      <c r="I105" s="36"/>
      <c r="J105" s="36"/>
      <c r="K105" s="36"/>
      <c r="L105" s="40"/>
      <c r="M105" s="220"/>
      <c r="N105" s="221"/>
      <c r="O105" s="79"/>
      <c r="P105" s="79"/>
      <c r="Q105" s="79"/>
      <c r="R105" s="79"/>
      <c r="S105" s="79"/>
      <c r="T105" s="80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9" t="s">
        <v>154</v>
      </c>
      <c r="AU105" s="19" t="s">
        <v>82</v>
      </c>
    </row>
    <row r="106" s="2" customFormat="1">
      <c r="A106" s="34"/>
      <c r="B106" s="35"/>
      <c r="C106" s="36"/>
      <c r="D106" s="222" t="s">
        <v>156</v>
      </c>
      <c r="E106" s="36"/>
      <c r="F106" s="223" t="s">
        <v>693</v>
      </c>
      <c r="G106" s="36"/>
      <c r="H106" s="36"/>
      <c r="I106" s="36"/>
      <c r="J106" s="36"/>
      <c r="K106" s="36"/>
      <c r="L106" s="40"/>
      <c r="M106" s="220"/>
      <c r="N106" s="221"/>
      <c r="O106" s="79"/>
      <c r="P106" s="79"/>
      <c r="Q106" s="79"/>
      <c r="R106" s="79"/>
      <c r="S106" s="79"/>
      <c r="T106" s="80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9" t="s">
        <v>156</v>
      </c>
      <c r="AU106" s="19" t="s">
        <v>82</v>
      </c>
    </row>
    <row r="107" s="13" customFormat="1">
      <c r="A107" s="13"/>
      <c r="B107" s="224"/>
      <c r="C107" s="225"/>
      <c r="D107" s="218" t="s">
        <v>158</v>
      </c>
      <c r="E107" s="226" t="s">
        <v>17</v>
      </c>
      <c r="F107" s="227" t="s">
        <v>159</v>
      </c>
      <c r="G107" s="225"/>
      <c r="H107" s="226" t="s">
        <v>17</v>
      </c>
      <c r="I107" s="225"/>
      <c r="J107" s="225"/>
      <c r="K107" s="225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158</v>
      </c>
      <c r="AU107" s="232" t="s">
        <v>82</v>
      </c>
      <c r="AV107" s="13" t="s">
        <v>80</v>
      </c>
      <c r="AW107" s="13" t="s">
        <v>35</v>
      </c>
      <c r="AX107" s="13" t="s">
        <v>73</v>
      </c>
      <c r="AY107" s="232" t="s">
        <v>145</v>
      </c>
    </row>
    <row r="108" s="13" customFormat="1">
      <c r="A108" s="13"/>
      <c r="B108" s="224"/>
      <c r="C108" s="225"/>
      <c r="D108" s="218" t="s">
        <v>158</v>
      </c>
      <c r="E108" s="226" t="s">
        <v>17</v>
      </c>
      <c r="F108" s="227" t="s">
        <v>694</v>
      </c>
      <c r="G108" s="225"/>
      <c r="H108" s="226" t="s">
        <v>17</v>
      </c>
      <c r="I108" s="225"/>
      <c r="J108" s="225"/>
      <c r="K108" s="225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158</v>
      </c>
      <c r="AU108" s="232" t="s">
        <v>82</v>
      </c>
      <c r="AV108" s="13" t="s">
        <v>80</v>
      </c>
      <c r="AW108" s="13" t="s">
        <v>35</v>
      </c>
      <c r="AX108" s="13" t="s">
        <v>73</v>
      </c>
      <c r="AY108" s="232" t="s">
        <v>145</v>
      </c>
    </row>
    <row r="109" s="14" customFormat="1">
      <c r="A109" s="14"/>
      <c r="B109" s="233"/>
      <c r="C109" s="234"/>
      <c r="D109" s="218" t="s">
        <v>158</v>
      </c>
      <c r="E109" s="235" t="s">
        <v>17</v>
      </c>
      <c r="F109" s="236" t="s">
        <v>695</v>
      </c>
      <c r="G109" s="234"/>
      <c r="H109" s="237">
        <v>6.6500000000000004</v>
      </c>
      <c r="I109" s="234"/>
      <c r="J109" s="234"/>
      <c r="K109" s="234"/>
      <c r="L109" s="238"/>
      <c r="M109" s="239"/>
      <c r="N109" s="240"/>
      <c r="O109" s="240"/>
      <c r="P109" s="240"/>
      <c r="Q109" s="240"/>
      <c r="R109" s="240"/>
      <c r="S109" s="240"/>
      <c r="T109" s="241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2" t="s">
        <v>158</v>
      </c>
      <c r="AU109" s="242" t="s">
        <v>82</v>
      </c>
      <c r="AV109" s="14" t="s">
        <v>82</v>
      </c>
      <c r="AW109" s="14" t="s">
        <v>35</v>
      </c>
      <c r="AX109" s="14" t="s">
        <v>80</v>
      </c>
      <c r="AY109" s="242" t="s">
        <v>145</v>
      </c>
    </row>
    <row r="110" s="2" customFormat="1" ht="16.5" customHeight="1">
      <c r="A110" s="34"/>
      <c r="B110" s="35"/>
      <c r="C110" s="206" t="s">
        <v>169</v>
      </c>
      <c r="D110" s="206" t="s">
        <v>147</v>
      </c>
      <c r="E110" s="207" t="s">
        <v>696</v>
      </c>
      <c r="F110" s="208" t="s">
        <v>697</v>
      </c>
      <c r="G110" s="209" t="s">
        <v>355</v>
      </c>
      <c r="H110" s="210">
        <v>84.75</v>
      </c>
      <c r="I110" s="211">
        <v>187</v>
      </c>
      <c r="J110" s="211">
        <f>ROUND(I110*H110,2)</f>
        <v>15848.25</v>
      </c>
      <c r="K110" s="208" t="s">
        <v>151</v>
      </c>
      <c r="L110" s="40"/>
      <c r="M110" s="212" t="s">
        <v>17</v>
      </c>
      <c r="N110" s="213" t="s">
        <v>44</v>
      </c>
      <c r="O110" s="214">
        <v>0.55100000000000005</v>
      </c>
      <c r="P110" s="214">
        <f>O110*H110</f>
        <v>46.697250000000004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16" t="s">
        <v>152</v>
      </c>
      <c r="AT110" s="216" t="s">
        <v>147</v>
      </c>
      <c r="AU110" s="216" t="s">
        <v>82</v>
      </c>
      <c r="AY110" s="19" t="s">
        <v>145</v>
      </c>
      <c r="BE110" s="217">
        <f>IF(N110="základní",J110,0)</f>
        <v>15848.25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9" t="s">
        <v>80</v>
      </c>
      <c r="BK110" s="217">
        <f>ROUND(I110*H110,2)</f>
        <v>15848.25</v>
      </c>
      <c r="BL110" s="19" t="s">
        <v>152</v>
      </c>
      <c r="BM110" s="216" t="s">
        <v>698</v>
      </c>
    </row>
    <row r="111" s="2" customFormat="1">
      <c r="A111" s="34"/>
      <c r="B111" s="35"/>
      <c r="C111" s="36"/>
      <c r="D111" s="218" t="s">
        <v>154</v>
      </c>
      <c r="E111" s="36"/>
      <c r="F111" s="219" t="s">
        <v>699</v>
      </c>
      <c r="G111" s="36"/>
      <c r="H111" s="36"/>
      <c r="I111" s="36"/>
      <c r="J111" s="36"/>
      <c r="K111" s="36"/>
      <c r="L111" s="40"/>
      <c r="M111" s="220"/>
      <c r="N111" s="221"/>
      <c r="O111" s="79"/>
      <c r="P111" s="79"/>
      <c r="Q111" s="79"/>
      <c r="R111" s="79"/>
      <c r="S111" s="79"/>
      <c r="T111" s="80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154</v>
      </c>
      <c r="AU111" s="19" t="s">
        <v>82</v>
      </c>
    </row>
    <row r="112" s="2" customFormat="1">
      <c r="A112" s="34"/>
      <c r="B112" s="35"/>
      <c r="C112" s="36"/>
      <c r="D112" s="222" t="s">
        <v>156</v>
      </c>
      <c r="E112" s="36"/>
      <c r="F112" s="223" t="s">
        <v>700</v>
      </c>
      <c r="G112" s="36"/>
      <c r="H112" s="36"/>
      <c r="I112" s="36"/>
      <c r="J112" s="36"/>
      <c r="K112" s="36"/>
      <c r="L112" s="40"/>
      <c r="M112" s="220"/>
      <c r="N112" s="221"/>
      <c r="O112" s="79"/>
      <c r="P112" s="79"/>
      <c r="Q112" s="79"/>
      <c r="R112" s="79"/>
      <c r="S112" s="79"/>
      <c r="T112" s="80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156</v>
      </c>
      <c r="AU112" s="19" t="s">
        <v>82</v>
      </c>
    </row>
    <row r="113" s="13" customFormat="1">
      <c r="A113" s="13"/>
      <c r="B113" s="224"/>
      <c r="C113" s="225"/>
      <c r="D113" s="218" t="s">
        <v>158</v>
      </c>
      <c r="E113" s="226" t="s">
        <v>17</v>
      </c>
      <c r="F113" s="227" t="s">
        <v>159</v>
      </c>
      <c r="G113" s="225"/>
      <c r="H113" s="226" t="s">
        <v>17</v>
      </c>
      <c r="I113" s="225"/>
      <c r="J113" s="225"/>
      <c r="K113" s="225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158</v>
      </c>
      <c r="AU113" s="232" t="s">
        <v>82</v>
      </c>
      <c r="AV113" s="13" t="s">
        <v>80</v>
      </c>
      <c r="AW113" s="13" t="s">
        <v>35</v>
      </c>
      <c r="AX113" s="13" t="s">
        <v>73</v>
      </c>
      <c r="AY113" s="232" t="s">
        <v>145</v>
      </c>
    </row>
    <row r="114" s="13" customFormat="1">
      <c r="A114" s="13"/>
      <c r="B114" s="224"/>
      <c r="C114" s="225"/>
      <c r="D114" s="218" t="s">
        <v>158</v>
      </c>
      <c r="E114" s="226" t="s">
        <v>17</v>
      </c>
      <c r="F114" s="227" t="s">
        <v>701</v>
      </c>
      <c r="G114" s="225"/>
      <c r="H114" s="226" t="s">
        <v>17</v>
      </c>
      <c r="I114" s="225"/>
      <c r="J114" s="225"/>
      <c r="K114" s="225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158</v>
      </c>
      <c r="AU114" s="232" t="s">
        <v>82</v>
      </c>
      <c r="AV114" s="13" t="s">
        <v>80</v>
      </c>
      <c r="AW114" s="13" t="s">
        <v>35</v>
      </c>
      <c r="AX114" s="13" t="s">
        <v>73</v>
      </c>
      <c r="AY114" s="232" t="s">
        <v>145</v>
      </c>
    </row>
    <row r="115" s="14" customFormat="1">
      <c r="A115" s="14"/>
      <c r="B115" s="233"/>
      <c r="C115" s="234"/>
      <c r="D115" s="218" t="s">
        <v>158</v>
      </c>
      <c r="E115" s="235" t="s">
        <v>17</v>
      </c>
      <c r="F115" s="236" t="s">
        <v>702</v>
      </c>
      <c r="G115" s="234"/>
      <c r="H115" s="237">
        <v>64.75</v>
      </c>
      <c r="I115" s="234"/>
      <c r="J115" s="234"/>
      <c r="K115" s="234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158</v>
      </c>
      <c r="AU115" s="242" t="s">
        <v>82</v>
      </c>
      <c r="AV115" s="14" t="s">
        <v>82</v>
      </c>
      <c r="AW115" s="14" t="s">
        <v>35</v>
      </c>
      <c r="AX115" s="14" t="s">
        <v>73</v>
      </c>
      <c r="AY115" s="242" t="s">
        <v>145</v>
      </c>
    </row>
    <row r="116" s="13" customFormat="1">
      <c r="A116" s="13"/>
      <c r="B116" s="224"/>
      <c r="C116" s="225"/>
      <c r="D116" s="218" t="s">
        <v>158</v>
      </c>
      <c r="E116" s="226" t="s">
        <v>17</v>
      </c>
      <c r="F116" s="227" t="s">
        <v>703</v>
      </c>
      <c r="G116" s="225"/>
      <c r="H116" s="226" t="s">
        <v>17</v>
      </c>
      <c r="I116" s="225"/>
      <c r="J116" s="225"/>
      <c r="K116" s="225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158</v>
      </c>
      <c r="AU116" s="232" t="s">
        <v>82</v>
      </c>
      <c r="AV116" s="13" t="s">
        <v>80</v>
      </c>
      <c r="AW116" s="13" t="s">
        <v>35</v>
      </c>
      <c r="AX116" s="13" t="s">
        <v>73</v>
      </c>
      <c r="AY116" s="232" t="s">
        <v>145</v>
      </c>
    </row>
    <row r="117" s="14" customFormat="1">
      <c r="A117" s="14"/>
      <c r="B117" s="233"/>
      <c r="C117" s="234"/>
      <c r="D117" s="218" t="s">
        <v>158</v>
      </c>
      <c r="E117" s="235" t="s">
        <v>17</v>
      </c>
      <c r="F117" s="236" t="s">
        <v>300</v>
      </c>
      <c r="G117" s="234"/>
      <c r="H117" s="237">
        <v>20</v>
      </c>
      <c r="I117" s="234"/>
      <c r="J117" s="234"/>
      <c r="K117" s="234"/>
      <c r="L117" s="238"/>
      <c r="M117" s="239"/>
      <c r="N117" s="240"/>
      <c r="O117" s="240"/>
      <c r="P117" s="240"/>
      <c r="Q117" s="240"/>
      <c r="R117" s="240"/>
      <c r="S117" s="240"/>
      <c r="T117" s="24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2" t="s">
        <v>158</v>
      </c>
      <c r="AU117" s="242" t="s">
        <v>82</v>
      </c>
      <c r="AV117" s="14" t="s">
        <v>82</v>
      </c>
      <c r="AW117" s="14" t="s">
        <v>35</v>
      </c>
      <c r="AX117" s="14" t="s">
        <v>73</v>
      </c>
      <c r="AY117" s="242" t="s">
        <v>145</v>
      </c>
    </row>
    <row r="118" s="15" customFormat="1">
      <c r="A118" s="15"/>
      <c r="B118" s="252"/>
      <c r="C118" s="253"/>
      <c r="D118" s="218" t="s">
        <v>158</v>
      </c>
      <c r="E118" s="254" t="s">
        <v>17</v>
      </c>
      <c r="F118" s="255" t="s">
        <v>258</v>
      </c>
      <c r="G118" s="253"/>
      <c r="H118" s="256">
        <v>84.75</v>
      </c>
      <c r="I118" s="253"/>
      <c r="J118" s="253"/>
      <c r="K118" s="253"/>
      <c r="L118" s="257"/>
      <c r="M118" s="258"/>
      <c r="N118" s="259"/>
      <c r="O118" s="259"/>
      <c r="P118" s="259"/>
      <c r="Q118" s="259"/>
      <c r="R118" s="259"/>
      <c r="S118" s="259"/>
      <c r="T118" s="26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61" t="s">
        <v>158</v>
      </c>
      <c r="AU118" s="261" t="s">
        <v>82</v>
      </c>
      <c r="AV118" s="15" t="s">
        <v>152</v>
      </c>
      <c r="AW118" s="15" t="s">
        <v>35</v>
      </c>
      <c r="AX118" s="15" t="s">
        <v>80</v>
      </c>
      <c r="AY118" s="261" t="s">
        <v>145</v>
      </c>
    </row>
    <row r="119" s="2" customFormat="1" ht="33" customHeight="1">
      <c r="A119" s="34"/>
      <c r="B119" s="35"/>
      <c r="C119" s="206" t="s">
        <v>152</v>
      </c>
      <c r="D119" s="206" t="s">
        <v>147</v>
      </c>
      <c r="E119" s="207" t="s">
        <v>704</v>
      </c>
      <c r="F119" s="208" t="s">
        <v>705</v>
      </c>
      <c r="G119" s="209" t="s">
        <v>150</v>
      </c>
      <c r="H119" s="210">
        <v>56.310000000000002</v>
      </c>
      <c r="I119" s="211">
        <v>221</v>
      </c>
      <c r="J119" s="211">
        <f>ROUND(I119*H119,2)</f>
        <v>12444.51</v>
      </c>
      <c r="K119" s="208" t="s">
        <v>151</v>
      </c>
      <c r="L119" s="40"/>
      <c r="M119" s="212" t="s">
        <v>17</v>
      </c>
      <c r="N119" s="213" t="s">
        <v>44</v>
      </c>
      <c r="O119" s="214">
        <v>0.28199999999999997</v>
      </c>
      <c r="P119" s="214">
        <f>O119*H119</f>
        <v>15.87942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6" t="s">
        <v>152</v>
      </c>
      <c r="AT119" s="216" t="s">
        <v>147</v>
      </c>
      <c r="AU119" s="216" t="s">
        <v>82</v>
      </c>
      <c r="AY119" s="19" t="s">
        <v>145</v>
      </c>
      <c r="BE119" s="217">
        <f>IF(N119="základní",J119,0)</f>
        <v>12444.51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9" t="s">
        <v>80</v>
      </c>
      <c r="BK119" s="217">
        <f>ROUND(I119*H119,2)</f>
        <v>12444.51</v>
      </c>
      <c r="BL119" s="19" t="s">
        <v>152</v>
      </c>
      <c r="BM119" s="216" t="s">
        <v>706</v>
      </c>
    </row>
    <row r="120" s="2" customFormat="1">
      <c r="A120" s="34"/>
      <c r="B120" s="35"/>
      <c r="C120" s="36"/>
      <c r="D120" s="218" t="s">
        <v>154</v>
      </c>
      <c r="E120" s="36"/>
      <c r="F120" s="219" t="s">
        <v>707</v>
      </c>
      <c r="G120" s="36"/>
      <c r="H120" s="36"/>
      <c r="I120" s="36"/>
      <c r="J120" s="36"/>
      <c r="K120" s="36"/>
      <c r="L120" s="40"/>
      <c r="M120" s="220"/>
      <c r="N120" s="221"/>
      <c r="O120" s="79"/>
      <c r="P120" s="79"/>
      <c r="Q120" s="79"/>
      <c r="R120" s="79"/>
      <c r="S120" s="79"/>
      <c r="T120" s="80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154</v>
      </c>
      <c r="AU120" s="19" t="s">
        <v>82</v>
      </c>
    </row>
    <row r="121" s="2" customFormat="1">
      <c r="A121" s="34"/>
      <c r="B121" s="35"/>
      <c r="C121" s="36"/>
      <c r="D121" s="222" t="s">
        <v>156</v>
      </c>
      <c r="E121" s="36"/>
      <c r="F121" s="223" t="s">
        <v>708</v>
      </c>
      <c r="G121" s="36"/>
      <c r="H121" s="36"/>
      <c r="I121" s="36"/>
      <c r="J121" s="36"/>
      <c r="K121" s="36"/>
      <c r="L121" s="40"/>
      <c r="M121" s="220"/>
      <c r="N121" s="221"/>
      <c r="O121" s="79"/>
      <c r="P121" s="79"/>
      <c r="Q121" s="79"/>
      <c r="R121" s="79"/>
      <c r="S121" s="79"/>
      <c r="T121" s="80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156</v>
      </c>
      <c r="AU121" s="19" t="s">
        <v>82</v>
      </c>
    </row>
    <row r="122" s="13" customFormat="1">
      <c r="A122" s="13"/>
      <c r="B122" s="224"/>
      <c r="C122" s="225"/>
      <c r="D122" s="218" t="s">
        <v>158</v>
      </c>
      <c r="E122" s="226" t="s">
        <v>17</v>
      </c>
      <c r="F122" s="227" t="s">
        <v>159</v>
      </c>
      <c r="G122" s="225"/>
      <c r="H122" s="226" t="s">
        <v>17</v>
      </c>
      <c r="I122" s="225"/>
      <c r="J122" s="225"/>
      <c r="K122" s="225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158</v>
      </c>
      <c r="AU122" s="232" t="s">
        <v>82</v>
      </c>
      <c r="AV122" s="13" t="s">
        <v>80</v>
      </c>
      <c r="AW122" s="13" t="s">
        <v>35</v>
      </c>
      <c r="AX122" s="13" t="s">
        <v>73</v>
      </c>
      <c r="AY122" s="232" t="s">
        <v>145</v>
      </c>
    </row>
    <row r="123" s="13" customFormat="1">
      <c r="A123" s="13"/>
      <c r="B123" s="224"/>
      <c r="C123" s="225"/>
      <c r="D123" s="218" t="s">
        <v>158</v>
      </c>
      <c r="E123" s="226" t="s">
        <v>17</v>
      </c>
      <c r="F123" s="227" t="s">
        <v>709</v>
      </c>
      <c r="G123" s="225"/>
      <c r="H123" s="226" t="s">
        <v>17</v>
      </c>
      <c r="I123" s="225"/>
      <c r="J123" s="225"/>
      <c r="K123" s="225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158</v>
      </c>
      <c r="AU123" s="232" t="s">
        <v>82</v>
      </c>
      <c r="AV123" s="13" t="s">
        <v>80</v>
      </c>
      <c r="AW123" s="13" t="s">
        <v>35</v>
      </c>
      <c r="AX123" s="13" t="s">
        <v>73</v>
      </c>
      <c r="AY123" s="232" t="s">
        <v>145</v>
      </c>
    </row>
    <row r="124" s="14" customFormat="1">
      <c r="A124" s="14"/>
      <c r="B124" s="233"/>
      <c r="C124" s="234"/>
      <c r="D124" s="218" t="s">
        <v>158</v>
      </c>
      <c r="E124" s="235" t="s">
        <v>17</v>
      </c>
      <c r="F124" s="236" t="s">
        <v>710</v>
      </c>
      <c r="G124" s="234"/>
      <c r="H124" s="237">
        <v>56.310000000000002</v>
      </c>
      <c r="I124" s="234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158</v>
      </c>
      <c r="AU124" s="242" t="s">
        <v>82</v>
      </c>
      <c r="AV124" s="14" t="s">
        <v>82</v>
      </c>
      <c r="AW124" s="14" t="s">
        <v>35</v>
      </c>
      <c r="AX124" s="14" t="s">
        <v>80</v>
      </c>
      <c r="AY124" s="242" t="s">
        <v>145</v>
      </c>
    </row>
    <row r="125" s="2" customFormat="1" ht="33" customHeight="1">
      <c r="A125" s="34"/>
      <c r="B125" s="35"/>
      <c r="C125" s="206" t="s">
        <v>189</v>
      </c>
      <c r="D125" s="206" t="s">
        <v>147</v>
      </c>
      <c r="E125" s="207" t="s">
        <v>711</v>
      </c>
      <c r="F125" s="208" t="s">
        <v>712</v>
      </c>
      <c r="G125" s="209" t="s">
        <v>150</v>
      </c>
      <c r="H125" s="210">
        <v>16.893000000000001</v>
      </c>
      <c r="I125" s="211">
        <v>32.299999999999997</v>
      </c>
      <c r="J125" s="211">
        <f>ROUND(I125*H125,2)</f>
        <v>545.63999999999999</v>
      </c>
      <c r="K125" s="208" t="s">
        <v>713</v>
      </c>
      <c r="L125" s="40"/>
      <c r="M125" s="212" t="s">
        <v>17</v>
      </c>
      <c r="N125" s="213" t="s">
        <v>44</v>
      </c>
      <c r="O125" s="214">
        <v>0.105</v>
      </c>
      <c r="P125" s="214">
        <f>O125*H125</f>
        <v>1.773765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152</v>
      </c>
      <c r="AT125" s="216" t="s">
        <v>147</v>
      </c>
      <c r="AU125" s="216" t="s">
        <v>82</v>
      </c>
      <c r="AY125" s="19" t="s">
        <v>145</v>
      </c>
      <c r="BE125" s="217">
        <f>IF(N125="základní",J125,0)</f>
        <v>545.63999999999999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9" t="s">
        <v>80</v>
      </c>
      <c r="BK125" s="217">
        <f>ROUND(I125*H125,2)</f>
        <v>545.63999999999999</v>
      </c>
      <c r="BL125" s="19" t="s">
        <v>152</v>
      </c>
      <c r="BM125" s="216" t="s">
        <v>714</v>
      </c>
    </row>
    <row r="126" s="2" customFormat="1">
      <c r="A126" s="34"/>
      <c r="B126" s="35"/>
      <c r="C126" s="36"/>
      <c r="D126" s="218" t="s">
        <v>154</v>
      </c>
      <c r="E126" s="36"/>
      <c r="F126" s="219" t="s">
        <v>715</v>
      </c>
      <c r="G126" s="36"/>
      <c r="H126" s="36"/>
      <c r="I126" s="36"/>
      <c r="J126" s="36"/>
      <c r="K126" s="36"/>
      <c r="L126" s="40"/>
      <c r="M126" s="220"/>
      <c r="N126" s="221"/>
      <c r="O126" s="79"/>
      <c r="P126" s="79"/>
      <c r="Q126" s="79"/>
      <c r="R126" s="79"/>
      <c r="S126" s="79"/>
      <c r="T126" s="8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154</v>
      </c>
      <c r="AU126" s="19" t="s">
        <v>82</v>
      </c>
    </row>
    <row r="127" s="2" customFormat="1">
      <c r="A127" s="34"/>
      <c r="B127" s="35"/>
      <c r="C127" s="36"/>
      <c r="D127" s="222" t="s">
        <v>156</v>
      </c>
      <c r="E127" s="36"/>
      <c r="F127" s="223" t="s">
        <v>716</v>
      </c>
      <c r="G127" s="36"/>
      <c r="H127" s="36"/>
      <c r="I127" s="36"/>
      <c r="J127" s="36"/>
      <c r="K127" s="36"/>
      <c r="L127" s="40"/>
      <c r="M127" s="220"/>
      <c r="N127" s="221"/>
      <c r="O127" s="79"/>
      <c r="P127" s="79"/>
      <c r="Q127" s="79"/>
      <c r="R127" s="79"/>
      <c r="S127" s="79"/>
      <c r="T127" s="80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9" t="s">
        <v>156</v>
      </c>
      <c r="AU127" s="19" t="s">
        <v>82</v>
      </c>
    </row>
    <row r="128" s="13" customFormat="1">
      <c r="A128" s="13"/>
      <c r="B128" s="224"/>
      <c r="C128" s="225"/>
      <c r="D128" s="218" t="s">
        <v>158</v>
      </c>
      <c r="E128" s="226" t="s">
        <v>17</v>
      </c>
      <c r="F128" s="227" t="s">
        <v>159</v>
      </c>
      <c r="G128" s="225"/>
      <c r="H128" s="226" t="s">
        <v>17</v>
      </c>
      <c r="I128" s="225"/>
      <c r="J128" s="225"/>
      <c r="K128" s="225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158</v>
      </c>
      <c r="AU128" s="232" t="s">
        <v>82</v>
      </c>
      <c r="AV128" s="13" t="s">
        <v>80</v>
      </c>
      <c r="AW128" s="13" t="s">
        <v>35</v>
      </c>
      <c r="AX128" s="13" t="s">
        <v>73</v>
      </c>
      <c r="AY128" s="232" t="s">
        <v>145</v>
      </c>
    </row>
    <row r="129" s="13" customFormat="1">
      <c r="A129" s="13"/>
      <c r="B129" s="224"/>
      <c r="C129" s="225"/>
      <c r="D129" s="218" t="s">
        <v>158</v>
      </c>
      <c r="E129" s="226" t="s">
        <v>17</v>
      </c>
      <c r="F129" s="227" t="s">
        <v>717</v>
      </c>
      <c r="G129" s="225"/>
      <c r="H129" s="226" t="s">
        <v>17</v>
      </c>
      <c r="I129" s="225"/>
      <c r="J129" s="225"/>
      <c r="K129" s="225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158</v>
      </c>
      <c r="AU129" s="232" t="s">
        <v>82</v>
      </c>
      <c r="AV129" s="13" t="s">
        <v>80</v>
      </c>
      <c r="AW129" s="13" t="s">
        <v>35</v>
      </c>
      <c r="AX129" s="13" t="s">
        <v>73</v>
      </c>
      <c r="AY129" s="232" t="s">
        <v>145</v>
      </c>
    </row>
    <row r="130" s="13" customFormat="1">
      <c r="A130" s="13"/>
      <c r="B130" s="224"/>
      <c r="C130" s="225"/>
      <c r="D130" s="218" t="s">
        <v>158</v>
      </c>
      <c r="E130" s="226" t="s">
        <v>17</v>
      </c>
      <c r="F130" s="227" t="s">
        <v>709</v>
      </c>
      <c r="G130" s="225"/>
      <c r="H130" s="226" t="s">
        <v>17</v>
      </c>
      <c r="I130" s="225"/>
      <c r="J130" s="225"/>
      <c r="K130" s="225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158</v>
      </c>
      <c r="AU130" s="232" t="s">
        <v>82</v>
      </c>
      <c r="AV130" s="13" t="s">
        <v>80</v>
      </c>
      <c r="AW130" s="13" t="s">
        <v>35</v>
      </c>
      <c r="AX130" s="13" t="s">
        <v>73</v>
      </c>
      <c r="AY130" s="232" t="s">
        <v>145</v>
      </c>
    </row>
    <row r="131" s="14" customFormat="1">
      <c r="A131" s="14"/>
      <c r="B131" s="233"/>
      <c r="C131" s="234"/>
      <c r="D131" s="218" t="s">
        <v>158</v>
      </c>
      <c r="E131" s="235" t="s">
        <v>17</v>
      </c>
      <c r="F131" s="236" t="s">
        <v>718</v>
      </c>
      <c r="G131" s="234"/>
      <c r="H131" s="237">
        <v>16.893000000000001</v>
      </c>
      <c r="I131" s="234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158</v>
      </c>
      <c r="AU131" s="242" t="s">
        <v>82</v>
      </c>
      <c r="AV131" s="14" t="s">
        <v>82</v>
      </c>
      <c r="AW131" s="14" t="s">
        <v>35</v>
      </c>
      <c r="AX131" s="14" t="s">
        <v>80</v>
      </c>
      <c r="AY131" s="242" t="s">
        <v>145</v>
      </c>
    </row>
    <row r="132" s="2" customFormat="1" ht="37.8" customHeight="1">
      <c r="A132" s="34"/>
      <c r="B132" s="35"/>
      <c r="C132" s="206" t="s">
        <v>197</v>
      </c>
      <c r="D132" s="206" t="s">
        <v>147</v>
      </c>
      <c r="E132" s="207" t="s">
        <v>719</v>
      </c>
      <c r="F132" s="208" t="s">
        <v>720</v>
      </c>
      <c r="G132" s="209" t="s">
        <v>150</v>
      </c>
      <c r="H132" s="210">
        <v>56.310000000000002</v>
      </c>
      <c r="I132" s="211">
        <v>190</v>
      </c>
      <c r="J132" s="211">
        <f>ROUND(I132*H132,2)</f>
        <v>10698.9</v>
      </c>
      <c r="K132" s="208" t="s">
        <v>151</v>
      </c>
      <c r="L132" s="40"/>
      <c r="M132" s="212" t="s">
        <v>17</v>
      </c>
      <c r="N132" s="213" t="s">
        <v>44</v>
      </c>
      <c r="O132" s="214">
        <v>0.063</v>
      </c>
      <c r="P132" s="214">
        <f>O132*H132</f>
        <v>3.5475300000000001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152</v>
      </c>
      <c r="AT132" s="216" t="s">
        <v>147</v>
      </c>
      <c r="AU132" s="216" t="s">
        <v>82</v>
      </c>
      <c r="AY132" s="19" t="s">
        <v>145</v>
      </c>
      <c r="BE132" s="217">
        <f>IF(N132="základní",J132,0)</f>
        <v>10698.9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9" t="s">
        <v>80</v>
      </c>
      <c r="BK132" s="217">
        <f>ROUND(I132*H132,2)</f>
        <v>10698.9</v>
      </c>
      <c r="BL132" s="19" t="s">
        <v>152</v>
      </c>
      <c r="BM132" s="216" t="s">
        <v>721</v>
      </c>
    </row>
    <row r="133" s="2" customFormat="1">
      <c r="A133" s="34"/>
      <c r="B133" s="35"/>
      <c r="C133" s="36"/>
      <c r="D133" s="218" t="s">
        <v>154</v>
      </c>
      <c r="E133" s="36"/>
      <c r="F133" s="219" t="s">
        <v>722</v>
      </c>
      <c r="G133" s="36"/>
      <c r="H133" s="36"/>
      <c r="I133" s="36"/>
      <c r="J133" s="36"/>
      <c r="K133" s="36"/>
      <c r="L133" s="40"/>
      <c r="M133" s="220"/>
      <c r="N133" s="221"/>
      <c r="O133" s="79"/>
      <c r="P133" s="79"/>
      <c r="Q133" s="79"/>
      <c r="R133" s="79"/>
      <c r="S133" s="79"/>
      <c r="T133" s="8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154</v>
      </c>
      <c r="AU133" s="19" t="s">
        <v>82</v>
      </c>
    </row>
    <row r="134" s="2" customFormat="1">
      <c r="A134" s="34"/>
      <c r="B134" s="35"/>
      <c r="C134" s="36"/>
      <c r="D134" s="222" t="s">
        <v>156</v>
      </c>
      <c r="E134" s="36"/>
      <c r="F134" s="223" t="s">
        <v>723</v>
      </c>
      <c r="G134" s="36"/>
      <c r="H134" s="36"/>
      <c r="I134" s="36"/>
      <c r="J134" s="36"/>
      <c r="K134" s="36"/>
      <c r="L134" s="40"/>
      <c r="M134" s="220"/>
      <c r="N134" s="221"/>
      <c r="O134" s="79"/>
      <c r="P134" s="79"/>
      <c r="Q134" s="79"/>
      <c r="R134" s="79"/>
      <c r="S134" s="79"/>
      <c r="T134" s="8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156</v>
      </c>
      <c r="AU134" s="19" t="s">
        <v>82</v>
      </c>
    </row>
    <row r="135" s="13" customFormat="1">
      <c r="A135" s="13"/>
      <c r="B135" s="224"/>
      <c r="C135" s="225"/>
      <c r="D135" s="218" t="s">
        <v>158</v>
      </c>
      <c r="E135" s="226" t="s">
        <v>17</v>
      </c>
      <c r="F135" s="227" t="s">
        <v>159</v>
      </c>
      <c r="G135" s="225"/>
      <c r="H135" s="226" t="s">
        <v>17</v>
      </c>
      <c r="I135" s="225"/>
      <c r="J135" s="225"/>
      <c r="K135" s="225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158</v>
      </c>
      <c r="AU135" s="232" t="s">
        <v>82</v>
      </c>
      <c r="AV135" s="13" t="s">
        <v>80</v>
      </c>
      <c r="AW135" s="13" t="s">
        <v>35</v>
      </c>
      <c r="AX135" s="13" t="s">
        <v>73</v>
      </c>
      <c r="AY135" s="232" t="s">
        <v>145</v>
      </c>
    </row>
    <row r="136" s="13" customFormat="1">
      <c r="A136" s="13"/>
      <c r="B136" s="224"/>
      <c r="C136" s="225"/>
      <c r="D136" s="218" t="s">
        <v>158</v>
      </c>
      <c r="E136" s="226" t="s">
        <v>17</v>
      </c>
      <c r="F136" s="227" t="s">
        <v>709</v>
      </c>
      <c r="G136" s="225"/>
      <c r="H136" s="226" t="s">
        <v>17</v>
      </c>
      <c r="I136" s="225"/>
      <c r="J136" s="225"/>
      <c r="K136" s="225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158</v>
      </c>
      <c r="AU136" s="232" t="s">
        <v>82</v>
      </c>
      <c r="AV136" s="13" t="s">
        <v>80</v>
      </c>
      <c r="AW136" s="13" t="s">
        <v>35</v>
      </c>
      <c r="AX136" s="13" t="s">
        <v>73</v>
      </c>
      <c r="AY136" s="232" t="s">
        <v>145</v>
      </c>
    </row>
    <row r="137" s="14" customFormat="1">
      <c r="A137" s="14"/>
      <c r="B137" s="233"/>
      <c r="C137" s="234"/>
      <c r="D137" s="218" t="s">
        <v>158</v>
      </c>
      <c r="E137" s="235" t="s">
        <v>17</v>
      </c>
      <c r="F137" s="236" t="s">
        <v>710</v>
      </c>
      <c r="G137" s="234"/>
      <c r="H137" s="237">
        <v>56.310000000000002</v>
      </c>
      <c r="I137" s="234"/>
      <c r="J137" s="234"/>
      <c r="K137" s="234"/>
      <c r="L137" s="238"/>
      <c r="M137" s="239"/>
      <c r="N137" s="240"/>
      <c r="O137" s="240"/>
      <c r="P137" s="240"/>
      <c r="Q137" s="240"/>
      <c r="R137" s="240"/>
      <c r="S137" s="240"/>
      <c r="T137" s="24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2" t="s">
        <v>158</v>
      </c>
      <c r="AU137" s="242" t="s">
        <v>82</v>
      </c>
      <c r="AV137" s="14" t="s">
        <v>82</v>
      </c>
      <c r="AW137" s="14" t="s">
        <v>35</v>
      </c>
      <c r="AX137" s="14" t="s">
        <v>80</v>
      </c>
      <c r="AY137" s="242" t="s">
        <v>145</v>
      </c>
    </row>
    <row r="138" s="2" customFormat="1" ht="37.8" customHeight="1">
      <c r="A138" s="34"/>
      <c r="B138" s="35"/>
      <c r="C138" s="206" t="s">
        <v>203</v>
      </c>
      <c r="D138" s="206" t="s">
        <v>147</v>
      </c>
      <c r="E138" s="207" t="s">
        <v>724</v>
      </c>
      <c r="F138" s="208" t="s">
        <v>725</v>
      </c>
      <c r="G138" s="209" t="s">
        <v>355</v>
      </c>
      <c r="H138" s="210">
        <v>64.75</v>
      </c>
      <c r="I138" s="211">
        <v>36.799999999999997</v>
      </c>
      <c r="J138" s="211">
        <f>ROUND(I138*H138,2)</f>
        <v>2382.8000000000002</v>
      </c>
      <c r="K138" s="208" t="s">
        <v>151</v>
      </c>
      <c r="L138" s="40"/>
      <c r="M138" s="212" t="s">
        <v>17</v>
      </c>
      <c r="N138" s="213" t="s">
        <v>44</v>
      </c>
      <c r="O138" s="214">
        <v>0.089999999999999997</v>
      </c>
      <c r="P138" s="214">
        <f>O138*H138</f>
        <v>5.8274999999999997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152</v>
      </c>
      <c r="AT138" s="216" t="s">
        <v>147</v>
      </c>
      <c r="AU138" s="216" t="s">
        <v>82</v>
      </c>
      <c r="AY138" s="19" t="s">
        <v>145</v>
      </c>
      <c r="BE138" s="217">
        <f>IF(N138="základní",J138,0)</f>
        <v>2382.8000000000002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9" t="s">
        <v>80</v>
      </c>
      <c r="BK138" s="217">
        <f>ROUND(I138*H138,2)</f>
        <v>2382.8000000000002</v>
      </c>
      <c r="BL138" s="19" t="s">
        <v>152</v>
      </c>
      <c r="BM138" s="216" t="s">
        <v>726</v>
      </c>
    </row>
    <row r="139" s="2" customFormat="1">
      <c r="A139" s="34"/>
      <c r="B139" s="35"/>
      <c r="C139" s="36"/>
      <c r="D139" s="218" t="s">
        <v>154</v>
      </c>
      <c r="E139" s="36"/>
      <c r="F139" s="219" t="s">
        <v>727</v>
      </c>
      <c r="G139" s="36"/>
      <c r="H139" s="36"/>
      <c r="I139" s="36"/>
      <c r="J139" s="36"/>
      <c r="K139" s="36"/>
      <c r="L139" s="40"/>
      <c r="M139" s="220"/>
      <c r="N139" s="221"/>
      <c r="O139" s="79"/>
      <c r="P139" s="79"/>
      <c r="Q139" s="79"/>
      <c r="R139" s="79"/>
      <c r="S139" s="79"/>
      <c r="T139" s="80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154</v>
      </c>
      <c r="AU139" s="19" t="s">
        <v>82</v>
      </c>
    </row>
    <row r="140" s="2" customFormat="1">
      <c r="A140" s="34"/>
      <c r="B140" s="35"/>
      <c r="C140" s="36"/>
      <c r="D140" s="222" t="s">
        <v>156</v>
      </c>
      <c r="E140" s="36"/>
      <c r="F140" s="223" t="s">
        <v>728</v>
      </c>
      <c r="G140" s="36"/>
      <c r="H140" s="36"/>
      <c r="I140" s="36"/>
      <c r="J140" s="36"/>
      <c r="K140" s="36"/>
      <c r="L140" s="40"/>
      <c r="M140" s="220"/>
      <c r="N140" s="221"/>
      <c r="O140" s="79"/>
      <c r="P140" s="79"/>
      <c r="Q140" s="79"/>
      <c r="R140" s="79"/>
      <c r="S140" s="79"/>
      <c r="T140" s="80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9" t="s">
        <v>156</v>
      </c>
      <c r="AU140" s="19" t="s">
        <v>82</v>
      </c>
    </row>
    <row r="141" s="13" customFormat="1">
      <c r="A141" s="13"/>
      <c r="B141" s="224"/>
      <c r="C141" s="225"/>
      <c r="D141" s="218" t="s">
        <v>158</v>
      </c>
      <c r="E141" s="226" t="s">
        <v>17</v>
      </c>
      <c r="F141" s="227" t="s">
        <v>159</v>
      </c>
      <c r="G141" s="225"/>
      <c r="H141" s="226" t="s">
        <v>17</v>
      </c>
      <c r="I141" s="225"/>
      <c r="J141" s="225"/>
      <c r="K141" s="225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158</v>
      </c>
      <c r="AU141" s="232" t="s">
        <v>82</v>
      </c>
      <c r="AV141" s="13" t="s">
        <v>80</v>
      </c>
      <c r="AW141" s="13" t="s">
        <v>35</v>
      </c>
      <c r="AX141" s="13" t="s">
        <v>73</v>
      </c>
      <c r="AY141" s="232" t="s">
        <v>145</v>
      </c>
    </row>
    <row r="142" s="13" customFormat="1">
      <c r="A142" s="13"/>
      <c r="B142" s="224"/>
      <c r="C142" s="225"/>
      <c r="D142" s="218" t="s">
        <v>158</v>
      </c>
      <c r="E142" s="226" t="s">
        <v>17</v>
      </c>
      <c r="F142" s="227" t="s">
        <v>729</v>
      </c>
      <c r="G142" s="225"/>
      <c r="H142" s="226" t="s">
        <v>17</v>
      </c>
      <c r="I142" s="225"/>
      <c r="J142" s="225"/>
      <c r="K142" s="225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158</v>
      </c>
      <c r="AU142" s="232" t="s">
        <v>82</v>
      </c>
      <c r="AV142" s="13" t="s">
        <v>80</v>
      </c>
      <c r="AW142" s="13" t="s">
        <v>35</v>
      </c>
      <c r="AX142" s="13" t="s">
        <v>73</v>
      </c>
      <c r="AY142" s="232" t="s">
        <v>145</v>
      </c>
    </row>
    <row r="143" s="14" customFormat="1">
      <c r="A143" s="14"/>
      <c r="B143" s="233"/>
      <c r="C143" s="234"/>
      <c r="D143" s="218" t="s">
        <v>158</v>
      </c>
      <c r="E143" s="235" t="s">
        <v>17</v>
      </c>
      <c r="F143" s="236" t="s">
        <v>702</v>
      </c>
      <c r="G143" s="234"/>
      <c r="H143" s="237">
        <v>64.75</v>
      </c>
      <c r="I143" s="234"/>
      <c r="J143" s="234"/>
      <c r="K143" s="234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158</v>
      </c>
      <c r="AU143" s="242" t="s">
        <v>82</v>
      </c>
      <c r="AV143" s="14" t="s">
        <v>82</v>
      </c>
      <c r="AW143" s="14" t="s">
        <v>35</v>
      </c>
      <c r="AX143" s="14" t="s">
        <v>80</v>
      </c>
      <c r="AY143" s="242" t="s">
        <v>145</v>
      </c>
    </row>
    <row r="144" s="2" customFormat="1" ht="24.15" customHeight="1">
      <c r="A144" s="34"/>
      <c r="B144" s="35"/>
      <c r="C144" s="206" t="s">
        <v>211</v>
      </c>
      <c r="D144" s="206" t="s">
        <v>147</v>
      </c>
      <c r="E144" s="207" t="s">
        <v>730</v>
      </c>
      <c r="F144" s="208" t="s">
        <v>731</v>
      </c>
      <c r="G144" s="209" t="s">
        <v>355</v>
      </c>
      <c r="H144" s="210">
        <v>64.75</v>
      </c>
      <c r="I144" s="211">
        <v>91.700000000000003</v>
      </c>
      <c r="J144" s="211">
        <f>ROUND(I144*H144,2)</f>
        <v>5937.5799999999999</v>
      </c>
      <c r="K144" s="208" t="s">
        <v>151</v>
      </c>
      <c r="L144" s="40"/>
      <c r="M144" s="212" t="s">
        <v>17</v>
      </c>
      <c r="N144" s="213" t="s">
        <v>44</v>
      </c>
      <c r="O144" s="214">
        <v>0.114</v>
      </c>
      <c r="P144" s="214">
        <f>O144*H144</f>
        <v>7.3815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16" t="s">
        <v>152</v>
      </c>
      <c r="AT144" s="216" t="s">
        <v>147</v>
      </c>
      <c r="AU144" s="216" t="s">
        <v>82</v>
      </c>
      <c r="AY144" s="19" t="s">
        <v>145</v>
      </c>
      <c r="BE144" s="217">
        <f>IF(N144="základní",J144,0)</f>
        <v>5937.5799999999999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9" t="s">
        <v>80</v>
      </c>
      <c r="BK144" s="217">
        <f>ROUND(I144*H144,2)</f>
        <v>5937.5799999999999</v>
      </c>
      <c r="BL144" s="19" t="s">
        <v>152</v>
      </c>
      <c r="BM144" s="216" t="s">
        <v>732</v>
      </c>
    </row>
    <row r="145" s="2" customFormat="1">
      <c r="A145" s="34"/>
      <c r="B145" s="35"/>
      <c r="C145" s="36"/>
      <c r="D145" s="218" t="s">
        <v>154</v>
      </c>
      <c r="E145" s="36"/>
      <c r="F145" s="219" t="s">
        <v>733</v>
      </c>
      <c r="G145" s="36"/>
      <c r="H145" s="36"/>
      <c r="I145" s="36"/>
      <c r="J145" s="36"/>
      <c r="K145" s="36"/>
      <c r="L145" s="40"/>
      <c r="M145" s="220"/>
      <c r="N145" s="221"/>
      <c r="O145" s="79"/>
      <c r="P145" s="79"/>
      <c r="Q145" s="79"/>
      <c r="R145" s="79"/>
      <c r="S145" s="79"/>
      <c r="T145" s="80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154</v>
      </c>
      <c r="AU145" s="19" t="s">
        <v>82</v>
      </c>
    </row>
    <row r="146" s="2" customFormat="1">
      <c r="A146" s="34"/>
      <c r="B146" s="35"/>
      <c r="C146" s="36"/>
      <c r="D146" s="222" t="s">
        <v>156</v>
      </c>
      <c r="E146" s="36"/>
      <c r="F146" s="223" t="s">
        <v>734</v>
      </c>
      <c r="G146" s="36"/>
      <c r="H146" s="36"/>
      <c r="I146" s="36"/>
      <c r="J146" s="36"/>
      <c r="K146" s="36"/>
      <c r="L146" s="40"/>
      <c r="M146" s="220"/>
      <c r="N146" s="221"/>
      <c r="O146" s="79"/>
      <c r="P146" s="79"/>
      <c r="Q146" s="79"/>
      <c r="R146" s="79"/>
      <c r="S146" s="79"/>
      <c r="T146" s="80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156</v>
      </c>
      <c r="AU146" s="19" t="s">
        <v>82</v>
      </c>
    </row>
    <row r="147" s="13" customFormat="1">
      <c r="A147" s="13"/>
      <c r="B147" s="224"/>
      <c r="C147" s="225"/>
      <c r="D147" s="218" t="s">
        <v>158</v>
      </c>
      <c r="E147" s="226" t="s">
        <v>17</v>
      </c>
      <c r="F147" s="227" t="s">
        <v>159</v>
      </c>
      <c r="G147" s="225"/>
      <c r="H147" s="226" t="s">
        <v>17</v>
      </c>
      <c r="I147" s="225"/>
      <c r="J147" s="225"/>
      <c r="K147" s="225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158</v>
      </c>
      <c r="AU147" s="232" t="s">
        <v>82</v>
      </c>
      <c r="AV147" s="13" t="s">
        <v>80</v>
      </c>
      <c r="AW147" s="13" t="s">
        <v>35</v>
      </c>
      <c r="AX147" s="13" t="s">
        <v>73</v>
      </c>
      <c r="AY147" s="232" t="s">
        <v>145</v>
      </c>
    </row>
    <row r="148" s="13" customFormat="1">
      <c r="A148" s="13"/>
      <c r="B148" s="224"/>
      <c r="C148" s="225"/>
      <c r="D148" s="218" t="s">
        <v>158</v>
      </c>
      <c r="E148" s="226" t="s">
        <v>17</v>
      </c>
      <c r="F148" s="227" t="s">
        <v>729</v>
      </c>
      <c r="G148" s="225"/>
      <c r="H148" s="226" t="s">
        <v>17</v>
      </c>
      <c r="I148" s="225"/>
      <c r="J148" s="225"/>
      <c r="K148" s="225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158</v>
      </c>
      <c r="AU148" s="232" t="s">
        <v>82</v>
      </c>
      <c r="AV148" s="13" t="s">
        <v>80</v>
      </c>
      <c r="AW148" s="13" t="s">
        <v>35</v>
      </c>
      <c r="AX148" s="13" t="s">
        <v>73</v>
      </c>
      <c r="AY148" s="232" t="s">
        <v>145</v>
      </c>
    </row>
    <row r="149" s="14" customFormat="1">
      <c r="A149" s="14"/>
      <c r="B149" s="233"/>
      <c r="C149" s="234"/>
      <c r="D149" s="218" t="s">
        <v>158</v>
      </c>
      <c r="E149" s="235" t="s">
        <v>17</v>
      </c>
      <c r="F149" s="236" t="s">
        <v>702</v>
      </c>
      <c r="G149" s="234"/>
      <c r="H149" s="237">
        <v>64.75</v>
      </c>
      <c r="I149" s="234"/>
      <c r="J149" s="234"/>
      <c r="K149" s="234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158</v>
      </c>
      <c r="AU149" s="242" t="s">
        <v>82</v>
      </c>
      <c r="AV149" s="14" t="s">
        <v>82</v>
      </c>
      <c r="AW149" s="14" t="s">
        <v>35</v>
      </c>
      <c r="AX149" s="14" t="s">
        <v>80</v>
      </c>
      <c r="AY149" s="242" t="s">
        <v>145</v>
      </c>
    </row>
    <row r="150" s="2" customFormat="1" ht="24.15" customHeight="1">
      <c r="A150" s="34"/>
      <c r="B150" s="35"/>
      <c r="C150" s="206" t="s">
        <v>216</v>
      </c>
      <c r="D150" s="206" t="s">
        <v>147</v>
      </c>
      <c r="E150" s="207" t="s">
        <v>735</v>
      </c>
      <c r="F150" s="208" t="s">
        <v>736</v>
      </c>
      <c r="G150" s="209" t="s">
        <v>355</v>
      </c>
      <c r="H150" s="210">
        <v>64.75</v>
      </c>
      <c r="I150" s="211">
        <v>33.700000000000003</v>
      </c>
      <c r="J150" s="211">
        <f>ROUND(I150*H150,2)</f>
        <v>2182.0799999999999</v>
      </c>
      <c r="K150" s="208" t="s">
        <v>151</v>
      </c>
      <c r="L150" s="40"/>
      <c r="M150" s="212" t="s">
        <v>17</v>
      </c>
      <c r="N150" s="213" t="s">
        <v>44</v>
      </c>
      <c r="O150" s="214">
        <v>0.076999999999999999</v>
      </c>
      <c r="P150" s="214">
        <f>O150*H150</f>
        <v>4.9857500000000003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6" t="s">
        <v>152</v>
      </c>
      <c r="AT150" s="216" t="s">
        <v>147</v>
      </c>
      <c r="AU150" s="216" t="s">
        <v>82</v>
      </c>
      <c r="AY150" s="19" t="s">
        <v>145</v>
      </c>
      <c r="BE150" s="217">
        <f>IF(N150="základní",J150,0)</f>
        <v>2182.0799999999999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9" t="s">
        <v>80</v>
      </c>
      <c r="BK150" s="217">
        <f>ROUND(I150*H150,2)</f>
        <v>2182.0799999999999</v>
      </c>
      <c r="BL150" s="19" t="s">
        <v>152</v>
      </c>
      <c r="BM150" s="216" t="s">
        <v>737</v>
      </c>
    </row>
    <row r="151" s="2" customFormat="1">
      <c r="A151" s="34"/>
      <c r="B151" s="35"/>
      <c r="C151" s="36"/>
      <c r="D151" s="218" t="s">
        <v>154</v>
      </c>
      <c r="E151" s="36"/>
      <c r="F151" s="219" t="s">
        <v>738</v>
      </c>
      <c r="G151" s="36"/>
      <c r="H151" s="36"/>
      <c r="I151" s="36"/>
      <c r="J151" s="36"/>
      <c r="K151" s="36"/>
      <c r="L151" s="40"/>
      <c r="M151" s="220"/>
      <c r="N151" s="221"/>
      <c r="O151" s="79"/>
      <c r="P151" s="79"/>
      <c r="Q151" s="79"/>
      <c r="R151" s="79"/>
      <c r="S151" s="79"/>
      <c r="T151" s="80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9" t="s">
        <v>154</v>
      </c>
      <c r="AU151" s="19" t="s">
        <v>82</v>
      </c>
    </row>
    <row r="152" s="2" customFormat="1">
      <c r="A152" s="34"/>
      <c r="B152" s="35"/>
      <c r="C152" s="36"/>
      <c r="D152" s="222" t="s">
        <v>156</v>
      </c>
      <c r="E152" s="36"/>
      <c r="F152" s="223" t="s">
        <v>739</v>
      </c>
      <c r="G152" s="36"/>
      <c r="H152" s="36"/>
      <c r="I152" s="36"/>
      <c r="J152" s="36"/>
      <c r="K152" s="36"/>
      <c r="L152" s="40"/>
      <c r="M152" s="220"/>
      <c r="N152" s="221"/>
      <c r="O152" s="79"/>
      <c r="P152" s="79"/>
      <c r="Q152" s="79"/>
      <c r="R152" s="79"/>
      <c r="S152" s="79"/>
      <c r="T152" s="80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156</v>
      </c>
      <c r="AU152" s="19" t="s">
        <v>82</v>
      </c>
    </row>
    <row r="153" s="13" customFormat="1">
      <c r="A153" s="13"/>
      <c r="B153" s="224"/>
      <c r="C153" s="225"/>
      <c r="D153" s="218" t="s">
        <v>158</v>
      </c>
      <c r="E153" s="226" t="s">
        <v>17</v>
      </c>
      <c r="F153" s="227" t="s">
        <v>159</v>
      </c>
      <c r="G153" s="225"/>
      <c r="H153" s="226" t="s">
        <v>17</v>
      </c>
      <c r="I153" s="225"/>
      <c r="J153" s="225"/>
      <c r="K153" s="225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158</v>
      </c>
      <c r="AU153" s="232" t="s">
        <v>82</v>
      </c>
      <c r="AV153" s="13" t="s">
        <v>80</v>
      </c>
      <c r="AW153" s="13" t="s">
        <v>35</v>
      </c>
      <c r="AX153" s="13" t="s">
        <v>73</v>
      </c>
      <c r="AY153" s="232" t="s">
        <v>145</v>
      </c>
    </row>
    <row r="154" s="13" customFormat="1">
      <c r="A154" s="13"/>
      <c r="B154" s="224"/>
      <c r="C154" s="225"/>
      <c r="D154" s="218" t="s">
        <v>158</v>
      </c>
      <c r="E154" s="226" t="s">
        <v>17</v>
      </c>
      <c r="F154" s="227" t="s">
        <v>729</v>
      </c>
      <c r="G154" s="225"/>
      <c r="H154" s="226" t="s">
        <v>17</v>
      </c>
      <c r="I154" s="225"/>
      <c r="J154" s="225"/>
      <c r="K154" s="225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158</v>
      </c>
      <c r="AU154" s="232" t="s">
        <v>82</v>
      </c>
      <c r="AV154" s="13" t="s">
        <v>80</v>
      </c>
      <c r="AW154" s="13" t="s">
        <v>35</v>
      </c>
      <c r="AX154" s="13" t="s">
        <v>73</v>
      </c>
      <c r="AY154" s="232" t="s">
        <v>145</v>
      </c>
    </row>
    <row r="155" s="14" customFormat="1">
      <c r="A155" s="14"/>
      <c r="B155" s="233"/>
      <c r="C155" s="234"/>
      <c r="D155" s="218" t="s">
        <v>158</v>
      </c>
      <c r="E155" s="235" t="s">
        <v>17</v>
      </c>
      <c r="F155" s="236" t="s">
        <v>702</v>
      </c>
      <c r="G155" s="234"/>
      <c r="H155" s="237">
        <v>64.75</v>
      </c>
      <c r="I155" s="234"/>
      <c r="J155" s="234"/>
      <c r="K155" s="234"/>
      <c r="L155" s="238"/>
      <c r="M155" s="239"/>
      <c r="N155" s="240"/>
      <c r="O155" s="240"/>
      <c r="P155" s="240"/>
      <c r="Q155" s="240"/>
      <c r="R155" s="240"/>
      <c r="S155" s="240"/>
      <c r="T155" s="24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2" t="s">
        <v>158</v>
      </c>
      <c r="AU155" s="242" t="s">
        <v>82</v>
      </c>
      <c r="AV155" s="14" t="s">
        <v>82</v>
      </c>
      <c r="AW155" s="14" t="s">
        <v>35</v>
      </c>
      <c r="AX155" s="14" t="s">
        <v>80</v>
      </c>
      <c r="AY155" s="242" t="s">
        <v>145</v>
      </c>
    </row>
    <row r="156" s="2" customFormat="1" ht="16.5" customHeight="1">
      <c r="A156" s="34"/>
      <c r="B156" s="35"/>
      <c r="C156" s="243" t="s">
        <v>224</v>
      </c>
      <c r="D156" s="243" t="s">
        <v>167</v>
      </c>
      <c r="E156" s="244" t="s">
        <v>740</v>
      </c>
      <c r="F156" s="245" t="s">
        <v>741</v>
      </c>
      <c r="G156" s="246" t="s">
        <v>183</v>
      </c>
      <c r="H156" s="247">
        <v>1.2949999999999999</v>
      </c>
      <c r="I156" s="248">
        <v>110</v>
      </c>
      <c r="J156" s="248">
        <f>ROUND(I156*H156,2)</f>
        <v>142.44999999999999</v>
      </c>
      <c r="K156" s="245" t="s">
        <v>151</v>
      </c>
      <c r="L156" s="249"/>
      <c r="M156" s="250" t="s">
        <v>17</v>
      </c>
      <c r="N156" s="251" t="s">
        <v>44</v>
      </c>
      <c r="O156" s="214">
        <v>0</v>
      </c>
      <c r="P156" s="214">
        <f>O156*H156</f>
        <v>0</v>
      </c>
      <c r="Q156" s="214">
        <v>0.001</v>
      </c>
      <c r="R156" s="214">
        <f>Q156*H156</f>
        <v>0.0012949999999999999</v>
      </c>
      <c r="S156" s="214">
        <v>0</v>
      </c>
      <c r="T156" s="215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16" t="s">
        <v>211</v>
      </c>
      <c r="AT156" s="216" t="s">
        <v>167</v>
      </c>
      <c r="AU156" s="216" t="s">
        <v>82</v>
      </c>
      <c r="AY156" s="19" t="s">
        <v>145</v>
      </c>
      <c r="BE156" s="217">
        <f>IF(N156="základní",J156,0)</f>
        <v>142.44999999999999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9" t="s">
        <v>80</v>
      </c>
      <c r="BK156" s="217">
        <f>ROUND(I156*H156,2)</f>
        <v>142.44999999999999</v>
      </c>
      <c r="BL156" s="19" t="s">
        <v>152</v>
      </c>
      <c r="BM156" s="216" t="s">
        <v>742</v>
      </c>
    </row>
    <row r="157" s="2" customFormat="1">
      <c r="A157" s="34"/>
      <c r="B157" s="35"/>
      <c r="C157" s="36"/>
      <c r="D157" s="218" t="s">
        <v>154</v>
      </c>
      <c r="E157" s="36"/>
      <c r="F157" s="219" t="s">
        <v>741</v>
      </c>
      <c r="G157" s="36"/>
      <c r="H157" s="36"/>
      <c r="I157" s="36"/>
      <c r="J157" s="36"/>
      <c r="K157" s="36"/>
      <c r="L157" s="40"/>
      <c r="M157" s="220"/>
      <c r="N157" s="221"/>
      <c r="O157" s="79"/>
      <c r="P157" s="79"/>
      <c r="Q157" s="79"/>
      <c r="R157" s="79"/>
      <c r="S157" s="79"/>
      <c r="T157" s="80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9" t="s">
        <v>154</v>
      </c>
      <c r="AU157" s="19" t="s">
        <v>82</v>
      </c>
    </row>
    <row r="158" s="13" customFormat="1">
      <c r="A158" s="13"/>
      <c r="B158" s="224"/>
      <c r="C158" s="225"/>
      <c r="D158" s="218" t="s">
        <v>158</v>
      </c>
      <c r="E158" s="226" t="s">
        <v>17</v>
      </c>
      <c r="F158" s="227" t="s">
        <v>159</v>
      </c>
      <c r="G158" s="225"/>
      <c r="H158" s="226" t="s">
        <v>17</v>
      </c>
      <c r="I158" s="225"/>
      <c r="J158" s="225"/>
      <c r="K158" s="225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158</v>
      </c>
      <c r="AU158" s="232" t="s">
        <v>82</v>
      </c>
      <c r="AV158" s="13" t="s">
        <v>80</v>
      </c>
      <c r="AW158" s="13" t="s">
        <v>35</v>
      </c>
      <c r="AX158" s="13" t="s">
        <v>73</v>
      </c>
      <c r="AY158" s="232" t="s">
        <v>145</v>
      </c>
    </row>
    <row r="159" s="13" customFormat="1">
      <c r="A159" s="13"/>
      <c r="B159" s="224"/>
      <c r="C159" s="225"/>
      <c r="D159" s="218" t="s">
        <v>158</v>
      </c>
      <c r="E159" s="226" t="s">
        <v>17</v>
      </c>
      <c r="F159" s="227" t="s">
        <v>743</v>
      </c>
      <c r="G159" s="225"/>
      <c r="H159" s="226" t="s">
        <v>17</v>
      </c>
      <c r="I159" s="225"/>
      <c r="J159" s="225"/>
      <c r="K159" s="225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158</v>
      </c>
      <c r="AU159" s="232" t="s">
        <v>82</v>
      </c>
      <c r="AV159" s="13" t="s">
        <v>80</v>
      </c>
      <c r="AW159" s="13" t="s">
        <v>35</v>
      </c>
      <c r="AX159" s="13" t="s">
        <v>73</v>
      </c>
      <c r="AY159" s="232" t="s">
        <v>145</v>
      </c>
    </row>
    <row r="160" s="13" customFormat="1">
      <c r="A160" s="13"/>
      <c r="B160" s="224"/>
      <c r="C160" s="225"/>
      <c r="D160" s="218" t="s">
        <v>158</v>
      </c>
      <c r="E160" s="226" t="s">
        <v>17</v>
      </c>
      <c r="F160" s="227" t="s">
        <v>744</v>
      </c>
      <c r="G160" s="225"/>
      <c r="H160" s="226" t="s">
        <v>17</v>
      </c>
      <c r="I160" s="225"/>
      <c r="J160" s="225"/>
      <c r="K160" s="225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158</v>
      </c>
      <c r="AU160" s="232" t="s">
        <v>82</v>
      </c>
      <c r="AV160" s="13" t="s">
        <v>80</v>
      </c>
      <c r="AW160" s="13" t="s">
        <v>35</v>
      </c>
      <c r="AX160" s="13" t="s">
        <v>73</v>
      </c>
      <c r="AY160" s="232" t="s">
        <v>145</v>
      </c>
    </row>
    <row r="161" s="13" customFormat="1">
      <c r="A161" s="13"/>
      <c r="B161" s="224"/>
      <c r="C161" s="225"/>
      <c r="D161" s="218" t="s">
        <v>158</v>
      </c>
      <c r="E161" s="226" t="s">
        <v>17</v>
      </c>
      <c r="F161" s="227" t="s">
        <v>729</v>
      </c>
      <c r="G161" s="225"/>
      <c r="H161" s="226" t="s">
        <v>17</v>
      </c>
      <c r="I161" s="225"/>
      <c r="J161" s="225"/>
      <c r="K161" s="225"/>
      <c r="L161" s="228"/>
      <c r="M161" s="229"/>
      <c r="N161" s="230"/>
      <c r="O161" s="230"/>
      <c r="P161" s="230"/>
      <c r="Q161" s="230"/>
      <c r="R161" s="230"/>
      <c r="S161" s="230"/>
      <c r="T161" s="23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2" t="s">
        <v>158</v>
      </c>
      <c r="AU161" s="232" t="s">
        <v>82</v>
      </c>
      <c r="AV161" s="13" t="s">
        <v>80</v>
      </c>
      <c r="AW161" s="13" t="s">
        <v>35</v>
      </c>
      <c r="AX161" s="13" t="s">
        <v>73</v>
      </c>
      <c r="AY161" s="232" t="s">
        <v>145</v>
      </c>
    </row>
    <row r="162" s="14" customFormat="1">
      <c r="A162" s="14"/>
      <c r="B162" s="233"/>
      <c r="C162" s="234"/>
      <c r="D162" s="218" t="s">
        <v>158</v>
      </c>
      <c r="E162" s="235" t="s">
        <v>17</v>
      </c>
      <c r="F162" s="236" t="s">
        <v>745</v>
      </c>
      <c r="G162" s="234"/>
      <c r="H162" s="237">
        <v>1.2949999999999999</v>
      </c>
      <c r="I162" s="234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2" t="s">
        <v>158</v>
      </c>
      <c r="AU162" s="242" t="s">
        <v>82</v>
      </c>
      <c r="AV162" s="14" t="s">
        <v>82</v>
      </c>
      <c r="AW162" s="14" t="s">
        <v>35</v>
      </c>
      <c r="AX162" s="14" t="s">
        <v>80</v>
      </c>
      <c r="AY162" s="242" t="s">
        <v>145</v>
      </c>
    </row>
    <row r="163" s="2" customFormat="1" ht="24.15" customHeight="1">
      <c r="A163" s="34"/>
      <c r="B163" s="35"/>
      <c r="C163" s="206" t="s">
        <v>566</v>
      </c>
      <c r="D163" s="206" t="s">
        <v>147</v>
      </c>
      <c r="E163" s="207" t="s">
        <v>746</v>
      </c>
      <c r="F163" s="208" t="s">
        <v>747</v>
      </c>
      <c r="G163" s="209" t="s">
        <v>355</v>
      </c>
      <c r="H163" s="210">
        <v>64.75</v>
      </c>
      <c r="I163" s="211">
        <v>26.199999999999999</v>
      </c>
      <c r="J163" s="211">
        <f>ROUND(I163*H163,2)</f>
        <v>1696.4500000000001</v>
      </c>
      <c r="K163" s="208" t="s">
        <v>151</v>
      </c>
      <c r="L163" s="40"/>
      <c r="M163" s="212" t="s">
        <v>17</v>
      </c>
      <c r="N163" s="213" t="s">
        <v>44</v>
      </c>
      <c r="O163" s="214">
        <v>0.025000000000000001</v>
      </c>
      <c r="P163" s="214">
        <f>O163*H163</f>
        <v>1.6187500000000001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6" t="s">
        <v>152</v>
      </c>
      <c r="AT163" s="216" t="s">
        <v>147</v>
      </c>
      <c r="AU163" s="216" t="s">
        <v>82</v>
      </c>
      <c r="AY163" s="19" t="s">
        <v>145</v>
      </c>
      <c r="BE163" s="217">
        <f>IF(N163="základní",J163,0)</f>
        <v>1696.4500000000001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9" t="s">
        <v>80</v>
      </c>
      <c r="BK163" s="217">
        <f>ROUND(I163*H163,2)</f>
        <v>1696.4500000000001</v>
      </c>
      <c r="BL163" s="19" t="s">
        <v>152</v>
      </c>
      <c r="BM163" s="216" t="s">
        <v>748</v>
      </c>
    </row>
    <row r="164" s="2" customFormat="1">
      <c r="A164" s="34"/>
      <c r="B164" s="35"/>
      <c r="C164" s="36"/>
      <c r="D164" s="218" t="s">
        <v>154</v>
      </c>
      <c r="E164" s="36"/>
      <c r="F164" s="219" t="s">
        <v>749</v>
      </c>
      <c r="G164" s="36"/>
      <c r="H164" s="36"/>
      <c r="I164" s="36"/>
      <c r="J164" s="36"/>
      <c r="K164" s="36"/>
      <c r="L164" s="40"/>
      <c r="M164" s="220"/>
      <c r="N164" s="221"/>
      <c r="O164" s="79"/>
      <c r="P164" s="79"/>
      <c r="Q164" s="79"/>
      <c r="R164" s="79"/>
      <c r="S164" s="79"/>
      <c r="T164" s="80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154</v>
      </c>
      <c r="AU164" s="19" t="s">
        <v>82</v>
      </c>
    </row>
    <row r="165" s="2" customFormat="1">
      <c r="A165" s="34"/>
      <c r="B165" s="35"/>
      <c r="C165" s="36"/>
      <c r="D165" s="222" t="s">
        <v>156</v>
      </c>
      <c r="E165" s="36"/>
      <c r="F165" s="223" t="s">
        <v>750</v>
      </c>
      <c r="G165" s="36"/>
      <c r="H165" s="36"/>
      <c r="I165" s="36"/>
      <c r="J165" s="36"/>
      <c r="K165" s="36"/>
      <c r="L165" s="40"/>
      <c r="M165" s="220"/>
      <c r="N165" s="221"/>
      <c r="O165" s="79"/>
      <c r="P165" s="79"/>
      <c r="Q165" s="79"/>
      <c r="R165" s="79"/>
      <c r="S165" s="79"/>
      <c r="T165" s="80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9" t="s">
        <v>156</v>
      </c>
      <c r="AU165" s="19" t="s">
        <v>82</v>
      </c>
    </row>
    <row r="166" s="13" customFormat="1">
      <c r="A166" s="13"/>
      <c r="B166" s="224"/>
      <c r="C166" s="225"/>
      <c r="D166" s="218" t="s">
        <v>158</v>
      </c>
      <c r="E166" s="226" t="s">
        <v>17</v>
      </c>
      <c r="F166" s="227" t="s">
        <v>159</v>
      </c>
      <c r="G166" s="225"/>
      <c r="H166" s="226" t="s">
        <v>17</v>
      </c>
      <c r="I166" s="225"/>
      <c r="J166" s="225"/>
      <c r="K166" s="225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158</v>
      </c>
      <c r="AU166" s="232" t="s">
        <v>82</v>
      </c>
      <c r="AV166" s="13" t="s">
        <v>80</v>
      </c>
      <c r="AW166" s="13" t="s">
        <v>35</v>
      </c>
      <c r="AX166" s="13" t="s">
        <v>73</v>
      </c>
      <c r="AY166" s="232" t="s">
        <v>145</v>
      </c>
    </row>
    <row r="167" s="13" customFormat="1">
      <c r="A167" s="13"/>
      <c r="B167" s="224"/>
      <c r="C167" s="225"/>
      <c r="D167" s="218" t="s">
        <v>158</v>
      </c>
      <c r="E167" s="226" t="s">
        <v>17</v>
      </c>
      <c r="F167" s="227" t="s">
        <v>729</v>
      </c>
      <c r="G167" s="225"/>
      <c r="H167" s="226" t="s">
        <v>17</v>
      </c>
      <c r="I167" s="225"/>
      <c r="J167" s="225"/>
      <c r="K167" s="225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158</v>
      </c>
      <c r="AU167" s="232" t="s">
        <v>82</v>
      </c>
      <c r="AV167" s="13" t="s">
        <v>80</v>
      </c>
      <c r="AW167" s="13" t="s">
        <v>35</v>
      </c>
      <c r="AX167" s="13" t="s">
        <v>73</v>
      </c>
      <c r="AY167" s="232" t="s">
        <v>145</v>
      </c>
    </row>
    <row r="168" s="14" customFormat="1">
      <c r="A168" s="14"/>
      <c r="B168" s="233"/>
      <c r="C168" s="234"/>
      <c r="D168" s="218" t="s">
        <v>158</v>
      </c>
      <c r="E168" s="235" t="s">
        <v>17</v>
      </c>
      <c r="F168" s="236" t="s">
        <v>702</v>
      </c>
      <c r="G168" s="234"/>
      <c r="H168" s="237">
        <v>64.75</v>
      </c>
      <c r="I168" s="234"/>
      <c r="J168" s="234"/>
      <c r="K168" s="234"/>
      <c r="L168" s="238"/>
      <c r="M168" s="239"/>
      <c r="N168" s="240"/>
      <c r="O168" s="240"/>
      <c r="P168" s="240"/>
      <c r="Q168" s="240"/>
      <c r="R168" s="240"/>
      <c r="S168" s="240"/>
      <c r="T168" s="24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2" t="s">
        <v>158</v>
      </c>
      <c r="AU168" s="242" t="s">
        <v>82</v>
      </c>
      <c r="AV168" s="14" t="s">
        <v>82</v>
      </c>
      <c r="AW168" s="14" t="s">
        <v>35</v>
      </c>
      <c r="AX168" s="14" t="s">
        <v>80</v>
      </c>
      <c r="AY168" s="242" t="s">
        <v>145</v>
      </c>
    </row>
    <row r="169" s="2" customFormat="1" ht="24.15" customHeight="1">
      <c r="A169" s="34"/>
      <c r="B169" s="35"/>
      <c r="C169" s="206" t="s">
        <v>8</v>
      </c>
      <c r="D169" s="206" t="s">
        <v>147</v>
      </c>
      <c r="E169" s="207" t="s">
        <v>751</v>
      </c>
      <c r="F169" s="208" t="s">
        <v>752</v>
      </c>
      <c r="G169" s="209" t="s">
        <v>355</v>
      </c>
      <c r="H169" s="210">
        <v>64.75</v>
      </c>
      <c r="I169" s="211">
        <v>20.399999999999999</v>
      </c>
      <c r="J169" s="211">
        <f>ROUND(I169*H169,2)</f>
        <v>1320.9000000000001</v>
      </c>
      <c r="K169" s="208" t="s">
        <v>151</v>
      </c>
      <c r="L169" s="40"/>
      <c r="M169" s="212" t="s">
        <v>17</v>
      </c>
      <c r="N169" s="213" t="s">
        <v>44</v>
      </c>
      <c r="O169" s="214">
        <v>0.045999999999999999</v>
      </c>
      <c r="P169" s="214">
        <f>O169*H169</f>
        <v>2.9784999999999999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6" t="s">
        <v>152</v>
      </c>
      <c r="AT169" s="216" t="s">
        <v>147</v>
      </c>
      <c r="AU169" s="216" t="s">
        <v>82</v>
      </c>
      <c r="AY169" s="19" t="s">
        <v>145</v>
      </c>
      <c r="BE169" s="217">
        <f>IF(N169="základní",J169,0)</f>
        <v>1320.9000000000001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9" t="s">
        <v>80</v>
      </c>
      <c r="BK169" s="217">
        <f>ROUND(I169*H169,2)</f>
        <v>1320.9000000000001</v>
      </c>
      <c r="BL169" s="19" t="s">
        <v>152</v>
      </c>
      <c r="BM169" s="216" t="s">
        <v>753</v>
      </c>
    </row>
    <row r="170" s="2" customFormat="1">
      <c r="A170" s="34"/>
      <c r="B170" s="35"/>
      <c r="C170" s="36"/>
      <c r="D170" s="218" t="s">
        <v>154</v>
      </c>
      <c r="E170" s="36"/>
      <c r="F170" s="219" t="s">
        <v>754</v>
      </c>
      <c r="G170" s="36"/>
      <c r="H170" s="36"/>
      <c r="I170" s="36"/>
      <c r="J170" s="36"/>
      <c r="K170" s="36"/>
      <c r="L170" s="40"/>
      <c r="M170" s="220"/>
      <c r="N170" s="221"/>
      <c r="O170" s="79"/>
      <c r="P170" s="79"/>
      <c r="Q170" s="79"/>
      <c r="R170" s="79"/>
      <c r="S170" s="79"/>
      <c r="T170" s="8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154</v>
      </c>
      <c r="AU170" s="19" t="s">
        <v>82</v>
      </c>
    </row>
    <row r="171" s="2" customFormat="1">
      <c r="A171" s="34"/>
      <c r="B171" s="35"/>
      <c r="C171" s="36"/>
      <c r="D171" s="222" t="s">
        <v>156</v>
      </c>
      <c r="E171" s="36"/>
      <c r="F171" s="223" t="s">
        <v>755</v>
      </c>
      <c r="G171" s="36"/>
      <c r="H171" s="36"/>
      <c r="I171" s="36"/>
      <c r="J171" s="36"/>
      <c r="K171" s="36"/>
      <c r="L171" s="40"/>
      <c r="M171" s="220"/>
      <c r="N171" s="221"/>
      <c r="O171" s="79"/>
      <c r="P171" s="79"/>
      <c r="Q171" s="79"/>
      <c r="R171" s="79"/>
      <c r="S171" s="79"/>
      <c r="T171" s="80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9" t="s">
        <v>156</v>
      </c>
      <c r="AU171" s="19" t="s">
        <v>82</v>
      </c>
    </row>
    <row r="172" s="13" customFormat="1">
      <c r="A172" s="13"/>
      <c r="B172" s="224"/>
      <c r="C172" s="225"/>
      <c r="D172" s="218" t="s">
        <v>158</v>
      </c>
      <c r="E172" s="226" t="s">
        <v>17</v>
      </c>
      <c r="F172" s="227" t="s">
        <v>159</v>
      </c>
      <c r="G172" s="225"/>
      <c r="H172" s="226" t="s">
        <v>17</v>
      </c>
      <c r="I172" s="225"/>
      <c r="J172" s="225"/>
      <c r="K172" s="225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158</v>
      </c>
      <c r="AU172" s="232" t="s">
        <v>82</v>
      </c>
      <c r="AV172" s="13" t="s">
        <v>80</v>
      </c>
      <c r="AW172" s="13" t="s">
        <v>35</v>
      </c>
      <c r="AX172" s="13" t="s">
        <v>73</v>
      </c>
      <c r="AY172" s="232" t="s">
        <v>145</v>
      </c>
    </row>
    <row r="173" s="13" customFormat="1">
      <c r="A173" s="13"/>
      <c r="B173" s="224"/>
      <c r="C173" s="225"/>
      <c r="D173" s="218" t="s">
        <v>158</v>
      </c>
      <c r="E173" s="226" t="s">
        <v>17</v>
      </c>
      <c r="F173" s="227" t="s">
        <v>729</v>
      </c>
      <c r="G173" s="225"/>
      <c r="H173" s="226" t="s">
        <v>17</v>
      </c>
      <c r="I173" s="225"/>
      <c r="J173" s="225"/>
      <c r="K173" s="225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158</v>
      </c>
      <c r="AU173" s="232" t="s">
        <v>82</v>
      </c>
      <c r="AV173" s="13" t="s">
        <v>80</v>
      </c>
      <c r="AW173" s="13" t="s">
        <v>35</v>
      </c>
      <c r="AX173" s="13" t="s">
        <v>73</v>
      </c>
      <c r="AY173" s="232" t="s">
        <v>145</v>
      </c>
    </row>
    <row r="174" s="14" customFormat="1">
      <c r="A174" s="14"/>
      <c r="B174" s="233"/>
      <c r="C174" s="234"/>
      <c r="D174" s="218" t="s">
        <v>158</v>
      </c>
      <c r="E174" s="235" t="s">
        <v>17</v>
      </c>
      <c r="F174" s="236" t="s">
        <v>702</v>
      </c>
      <c r="G174" s="234"/>
      <c r="H174" s="237">
        <v>64.75</v>
      </c>
      <c r="I174" s="234"/>
      <c r="J174" s="234"/>
      <c r="K174" s="234"/>
      <c r="L174" s="238"/>
      <c r="M174" s="239"/>
      <c r="N174" s="240"/>
      <c r="O174" s="240"/>
      <c r="P174" s="240"/>
      <c r="Q174" s="240"/>
      <c r="R174" s="240"/>
      <c r="S174" s="240"/>
      <c r="T174" s="24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2" t="s">
        <v>158</v>
      </c>
      <c r="AU174" s="242" t="s">
        <v>82</v>
      </c>
      <c r="AV174" s="14" t="s">
        <v>82</v>
      </c>
      <c r="AW174" s="14" t="s">
        <v>35</v>
      </c>
      <c r="AX174" s="14" t="s">
        <v>80</v>
      </c>
      <c r="AY174" s="242" t="s">
        <v>145</v>
      </c>
    </row>
    <row r="175" s="2" customFormat="1" ht="21.75" customHeight="1">
      <c r="A175" s="34"/>
      <c r="B175" s="35"/>
      <c r="C175" s="206" t="s">
        <v>231</v>
      </c>
      <c r="D175" s="206" t="s">
        <v>147</v>
      </c>
      <c r="E175" s="207" t="s">
        <v>756</v>
      </c>
      <c r="F175" s="208" t="s">
        <v>757</v>
      </c>
      <c r="G175" s="209" t="s">
        <v>355</v>
      </c>
      <c r="H175" s="210">
        <v>64.75</v>
      </c>
      <c r="I175" s="211">
        <v>1.1699999999999999</v>
      </c>
      <c r="J175" s="211">
        <f>ROUND(I175*H175,2)</f>
        <v>75.760000000000005</v>
      </c>
      <c r="K175" s="208" t="s">
        <v>151</v>
      </c>
      <c r="L175" s="40"/>
      <c r="M175" s="212" t="s">
        <v>17</v>
      </c>
      <c r="N175" s="213" t="s">
        <v>44</v>
      </c>
      <c r="O175" s="214">
        <v>0.001</v>
      </c>
      <c r="P175" s="214">
        <f>O175*H175</f>
        <v>0.064750000000000002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6" t="s">
        <v>152</v>
      </c>
      <c r="AT175" s="216" t="s">
        <v>147</v>
      </c>
      <c r="AU175" s="216" t="s">
        <v>82</v>
      </c>
      <c r="AY175" s="19" t="s">
        <v>145</v>
      </c>
      <c r="BE175" s="217">
        <f>IF(N175="základní",J175,0)</f>
        <v>75.760000000000005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9" t="s">
        <v>80</v>
      </c>
      <c r="BK175" s="217">
        <f>ROUND(I175*H175,2)</f>
        <v>75.760000000000005</v>
      </c>
      <c r="BL175" s="19" t="s">
        <v>152</v>
      </c>
      <c r="BM175" s="216" t="s">
        <v>758</v>
      </c>
    </row>
    <row r="176" s="2" customFormat="1">
      <c r="A176" s="34"/>
      <c r="B176" s="35"/>
      <c r="C176" s="36"/>
      <c r="D176" s="218" t="s">
        <v>154</v>
      </c>
      <c r="E176" s="36"/>
      <c r="F176" s="219" t="s">
        <v>759</v>
      </c>
      <c r="G176" s="36"/>
      <c r="H176" s="36"/>
      <c r="I176" s="36"/>
      <c r="J176" s="36"/>
      <c r="K176" s="36"/>
      <c r="L176" s="40"/>
      <c r="M176" s="220"/>
      <c r="N176" s="221"/>
      <c r="O176" s="79"/>
      <c r="P176" s="79"/>
      <c r="Q176" s="79"/>
      <c r="R176" s="79"/>
      <c r="S176" s="79"/>
      <c r="T176" s="8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154</v>
      </c>
      <c r="AU176" s="19" t="s">
        <v>82</v>
      </c>
    </row>
    <row r="177" s="2" customFormat="1">
      <c r="A177" s="34"/>
      <c r="B177" s="35"/>
      <c r="C177" s="36"/>
      <c r="D177" s="222" t="s">
        <v>156</v>
      </c>
      <c r="E177" s="36"/>
      <c r="F177" s="223" t="s">
        <v>760</v>
      </c>
      <c r="G177" s="36"/>
      <c r="H177" s="36"/>
      <c r="I177" s="36"/>
      <c r="J177" s="36"/>
      <c r="K177" s="36"/>
      <c r="L177" s="40"/>
      <c r="M177" s="220"/>
      <c r="N177" s="221"/>
      <c r="O177" s="79"/>
      <c r="P177" s="79"/>
      <c r="Q177" s="79"/>
      <c r="R177" s="79"/>
      <c r="S177" s="79"/>
      <c r="T177" s="80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156</v>
      </c>
      <c r="AU177" s="19" t="s">
        <v>82</v>
      </c>
    </row>
    <row r="178" s="13" customFormat="1">
      <c r="A178" s="13"/>
      <c r="B178" s="224"/>
      <c r="C178" s="225"/>
      <c r="D178" s="218" t="s">
        <v>158</v>
      </c>
      <c r="E178" s="226" t="s">
        <v>17</v>
      </c>
      <c r="F178" s="227" t="s">
        <v>159</v>
      </c>
      <c r="G178" s="225"/>
      <c r="H178" s="226" t="s">
        <v>17</v>
      </c>
      <c r="I178" s="225"/>
      <c r="J178" s="225"/>
      <c r="K178" s="225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158</v>
      </c>
      <c r="AU178" s="232" t="s">
        <v>82</v>
      </c>
      <c r="AV178" s="13" t="s">
        <v>80</v>
      </c>
      <c r="AW178" s="13" t="s">
        <v>35</v>
      </c>
      <c r="AX178" s="13" t="s">
        <v>73</v>
      </c>
      <c r="AY178" s="232" t="s">
        <v>145</v>
      </c>
    </row>
    <row r="179" s="13" customFormat="1">
      <c r="A179" s="13"/>
      <c r="B179" s="224"/>
      <c r="C179" s="225"/>
      <c r="D179" s="218" t="s">
        <v>158</v>
      </c>
      <c r="E179" s="226" t="s">
        <v>17</v>
      </c>
      <c r="F179" s="227" t="s">
        <v>729</v>
      </c>
      <c r="G179" s="225"/>
      <c r="H179" s="226" t="s">
        <v>17</v>
      </c>
      <c r="I179" s="225"/>
      <c r="J179" s="225"/>
      <c r="K179" s="225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158</v>
      </c>
      <c r="AU179" s="232" t="s">
        <v>82</v>
      </c>
      <c r="AV179" s="13" t="s">
        <v>80</v>
      </c>
      <c r="AW179" s="13" t="s">
        <v>35</v>
      </c>
      <c r="AX179" s="13" t="s">
        <v>73</v>
      </c>
      <c r="AY179" s="232" t="s">
        <v>145</v>
      </c>
    </row>
    <row r="180" s="14" customFormat="1">
      <c r="A180" s="14"/>
      <c r="B180" s="233"/>
      <c r="C180" s="234"/>
      <c r="D180" s="218" t="s">
        <v>158</v>
      </c>
      <c r="E180" s="235" t="s">
        <v>17</v>
      </c>
      <c r="F180" s="236" t="s">
        <v>702</v>
      </c>
      <c r="G180" s="234"/>
      <c r="H180" s="237">
        <v>64.75</v>
      </c>
      <c r="I180" s="234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158</v>
      </c>
      <c r="AU180" s="242" t="s">
        <v>82</v>
      </c>
      <c r="AV180" s="14" t="s">
        <v>82</v>
      </c>
      <c r="AW180" s="14" t="s">
        <v>35</v>
      </c>
      <c r="AX180" s="14" t="s">
        <v>80</v>
      </c>
      <c r="AY180" s="242" t="s">
        <v>145</v>
      </c>
    </row>
    <row r="181" s="2" customFormat="1" ht="21.75" customHeight="1">
      <c r="A181" s="34"/>
      <c r="B181" s="35"/>
      <c r="C181" s="206" t="s">
        <v>240</v>
      </c>
      <c r="D181" s="206" t="s">
        <v>147</v>
      </c>
      <c r="E181" s="207" t="s">
        <v>761</v>
      </c>
      <c r="F181" s="208" t="s">
        <v>762</v>
      </c>
      <c r="G181" s="209" t="s">
        <v>355</v>
      </c>
      <c r="H181" s="210">
        <v>64.75</v>
      </c>
      <c r="I181" s="211">
        <v>5.2800000000000002</v>
      </c>
      <c r="J181" s="211">
        <f>ROUND(I181*H181,2)</f>
        <v>341.88</v>
      </c>
      <c r="K181" s="208" t="s">
        <v>151</v>
      </c>
      <c r="L181" s="40"/>
      <c r="M181" s="212" t="s">
        <v>17</v>
      </c>
      <c r="N181" s="213" t="s">
        <v>44</v>
      </c>
      <c r="O181" s="214">
        <v>0.014999999999999999</v>
      </c>
      <c r="P181" s="214">
        <f>O181*H181</f>
        <v>0.97124999999999995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6" t="s">
        <v>152</v>
      </c>
      <c r="AT181" s="216" t="s">
        <v>147</v>
      </c>
      <c r="AU181" s="216" t="s">
        <v>82</v>
      </c>
      <c r="AY181" s="19" t="s">
        <v>145</v>
      </c>
      <c r="BE181" s="217">
        <f>IF(N181="základní",J181,0)</f>
        <v>341.88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9" t="s">
        <v>80</v>
      </c>
      <c r="BK181" s="217">
        <f>ROUND(I181*H181,2)</f>
        <v>341.88</v>
      </c>
      <c r="BL181" s="19" t="s">
        <v>152</v>
      </c>
      <c r="BM181" s="216" t="s">
        <v>763</v>
      </c>
    </row>
    <row r="182" s="2" customFormat="1">
      <c r="A182" s="34"/>
      <c r="B182" s="35"/>
      <c r="C182" s="36"/>
      <c r="D182" s="218" t="s">
        <v>154</v>
      </c>
      <c r="E182" s="36"/>
      <c r="F182" s="219" t="s">
        <v>764</v>
      </c>
      <c r="G182" s="36"/>
      <c r="H182" s="36"/>
      <c r="I182" s="36"/>
      <c r="J182" s="36"/>
      <c r="K182" s="36"/>
      <c r="L182" s="40"/>
      <c r="M182" s="220"/>
      <c r="N182" s="221"/>
      <c r="O182" s="79"/>
      <c r="P182" s="79"/>
      <c r="Q182" s="79"/>
      <c r="R182" s="79"/>
      <c r="S182" s="79"/>
      <c r="T182" s="80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154</v>
      </c>
      <c r="AU182" s="19" t="s">
        <v>82</v>
      </c>
    </row>
    <row r="183" s="2" customFormat="1">
      <c r="A183" s="34"/>
      <c r="B183" s="35"/>
      <c r="C183" s="36"/>
      <c r="D183" s="222" t="s">
        <v>156</v>
      </c>
      <c r="E183" s="36"/>
      <c r="F183" s="223" t="s">
        <v>765</v>
      </c>
      <c r="G183" s="36"/>
      <c r="H183" s="36"/>
      <c r="I183" s="36"/>
      <c r="J183" s="36"/>
      <c r="K183" s="36"/>
      <c r="L183" s="40"/>
      <c r="M183" s="220"/>
      <c r="N183" s="221"/>
      <c r="O183" s="79"/>
      <c r="P183" s="79"/>
      <c r="Q183" s="79"/>
      <c r="R183" s="79"/>
      <c r="S183" s="79"/>
      <c r="T183" s="80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156</v>
      </c>
      <c r="AU183" s="19" t="s">
        <v>82</v>
      </c>
    </row>
    <row r="184" s="13" customFormat="1">
      <c r="A184" s="13"/>
      <c r="B184" s="224"/>
      <c r="C184" s="225"/>
      <c r="D184" s="218" t="s">
        <v>158</v>
      </c>
      <c r="E184" s="226" t="s">
        <v>17</v>
      </c>
      <c r="F184" s="227" t="s">
        <v>159</v>
      </c>
      <c r="G184" s="225"/>
      <c r="H184" s="226" t="s">
        <v>17</v>
      </c>
      <c r="I184" s="225"/>
      <c r="J184" s="225"/>
      <c r="K184" s="225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158</v>
      </c>
      <c r="AU184" s="232" t="s">
        <v>82</v>
      </c>
      <c r="AV184" s="13" t="s">
        <v>80</v>
      </c>
      <c r="AW184" s="13" t="s">
        <v>35</v>
      </c>
      <c r="AX184" s="13" t="s">
        <v>73</v>
      </c>
      <c r="AY184" s="232" t="s">
        <v>145</v>
      </c>
    </row>
    <row r="185" s="13" customFormat="1">
      <c r="A185" s="13"/>
      <c r="B185" s="224"/>
      <c r="C185" s="225"/>
      <c r="D185" s="218" t="s">
        <v>158</v>
      </c>
      <c r="E185" s="226" t="s">
        <v>17</v>
      </c>
      <c r="F185" s="227" t="s">
        <v>729</v>
      </c>
      <c r="G185" s="225"/>
      <c r="H185" s="226" t="s">
        <v>17</v>
      </c>
      <c r="I185" s="225"/>
      <c r="J185" s="225"/>
      <c r="K185" s="225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158</v>
      </c>
      <c r="AU185" s="232" t="s">
        <v>82</v>
      </c>
      <c r="AV185" s="13" t="s">
        <v>80</v>
      </c>
      <c r="AW185" s="13" t="s">
        <v>35</v>
      </c>
      <c r="AX185" s="13" t="s">
        <v>73</v>
      </c>
      <c r="AY185" s="232" t="s">
        <v>145</v>
      </c>
    </row>
    <row r="186" s="14" customFormat="1">
      <c r="A186" s="14"/>
      <c r="B186" s="233"/>
      <c r="C186" s="234"/>
      <c r="D186" s="218" t="s">
        <v>158</v>
      </c>
      <c r="E186" s="235" t="s">
        <v>17</v>
      </c>
      <c r="F186" s="236" t="s">
        <v>702</v>
      </c>
      <c r="G186" s="234"/>
      <c r="H186" s="237">
        <v>64.75</v>
      </c>
      <c r="I186" s="234"/>
      <c r="J186" s="234"/>
      <c r="K186" s="234"/>
      <c r="L186" s="238"/>
      <c r="M186" s="239"/>
      <c r="N186" s="240"/>
      <c r="O186" s="240"/>
      <c r="P186" s="240"/>
      <c r="Q186" s="240"/>
      <c r="R186" s="240"/>
      <c r="S186" s="240"/>
      <c r="T186" s="24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2" t="s">
        <v>158</v>
      </c>
      <c r="AU186" s="242" t="s">
        <v>82</v>
      </c>
      <c r="AV186" s="14" t="s">
        <v>82</v>
      </c>
      <c r="AW186" s="14" t="s">
        <v>35</v>
      </c>
      <c r="AX186" s="14" t="s">
        <v>80</v>
      </c>
      <c r="AY186" s="242" t="s">
        <v>145</v>
      </c>
    </row>
    <row r="187" s="2" customFormat="1" ht="21.75" customHeight="1">
      <c r="A187" s="34"/>
      <c r="B187" s="35"/>
      <c r="C187" s="206" t="s">
        <v>246</v>
      </c>
      <c r="D187" s="206" t="s">
        <v>147</v>
      </c>
      <c r="E187" s="207" t="s">
        <v>766</v>
      </c>
      <c r="F187" s="208" t="s">
        <v>767</v>
      </c>
      <c r="G187" s="209" t="s">
        <v>355</v>
      </c>
      <c r="H187" s="210">
        <v>64.75</v>
      </c>
      <c r="I187" s="211">
        <v>5.1299999999999999</v>
      </c>
      <c r="J187" s="211">
        <f>ROUND(I187*H187,2)</f>
        <v>332.17000000000002</v>
      </c>
      <c r="K187" s="208" t="s">
        <v>151</v>
      </c>
      <c r="L187" s="40"/>
      <c r="M187" s="212" t="s">
        <v>17</v>
      </c>
      <c r="N187" s="213" t="s">
        <v>44</v>
      </c>
      <c r="O187" s="214">
        <v>0.010999999999999999</v>
      </c>
      <c r="P187" s="214">
        <f>O187*H187</f>
        <v>0.71224999999999994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6" t="s">
        <v>152</v>
      </c>
      <c r="AT187" s="216" t="s">
        <v>147</v>
      </c>
      <c r="AU187" s="216" t="s">
        <v>82</v>
      </c>
      <c r="AY187" s="19" t="s">
        <v>145</v>
      </c>
      <c r="BE187" s="217">
        <f>IF(N187="základní",J187,0)</f>
        <v>332.17000000000002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9" t="s">
        <v>80</v>
      </c>
      <c r="BK187" s="217">
        <f>ROUND(I187*H187,2)</f>
        <v>332.17000000000002</v>
      </c>
      <c r="BL187" s="19" t="s">
        <v>152</v>
      </c>
      <c r="BM187" s="216" t="s">
        <v>768</v>
      </c>
    </row>
    <row r="188" s="2" customFormat="1">
      <c r="A188" s="34"/>
      <c r="B188" s="35"/>
      <c r="C188" s="36"/>
      <c r="D188" s="218" t="s">
        <v>154</v>
      </c>
      <c r="E188" s="36"/>
      <c r="F188" s="219" t="s">
        <v>769</v>
      </c>
      <c r="G188" s="36"/>
      <c r="H188" s="36"/>
      <c r="I188" s="36"/>
      <c r="J188" s="36"/>
      <c r="K188" s="36"/>
      <c r="L188" s="40"/>
      <c r="M188" s="220"/>
      <c r="N188" s="221"/>
      <c r="O188" s="79"/>
      <c r="P188" s="79"/>
      <c r="Q188" s="79"/>
      <c r="R188" s="79"/>
      <c r="S188" s="79"/>
      <c r="T188" s="80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9" t="s">
        <v>154</v>
      </c>
      <c r="AU188" s="19" t="s">
        <v>82</v>
      </c>
    </row>
    <row r="189" s="2" customFormat="1">
      <c r="A189" s="34"/>
      <c r="B189" s="35"/>
      <c r="C189" s="36"/>
      <c r="D189" s="222" t="s">
        <v>156</v>
      </c>
      <c r="E189" s="36"/>
      <c r="F189" s="223" t="s">
        <v>770</v>
      </c>
      <c r="G189" s="36"/>
      <c r="H189" s="36"/>
      <c r="I189" s="36"/>
      <c r="J189" s="36"/>
      <c r="K189" s="36"/>
      <c r="L189" s="40"/>
      <c r="M189" s="220"/>
      <c r="N189" s="221"/>
      <c r="O189" s="79"/>
      <c r="P189" s="79"/>
      <c r="Q189" s="79"/>
      <c r="R189" s="79"/>
      <c r="S189" s="79"/>
      <c r="T189" s="80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156</v>
      </c>
      <c r="AU189" s="19" t="s">
        <v>82</v>
      </c>
    </row>
    <row r="190" s="13" customFormat="1">
      <c r="A190" s="13"/>
      <c r="B190" s="224"/>
      <c r="C190" s="225"/>
      <c r="D190" s="218" t="s">
        <v>158</v>
      </c>
      <c r="E190" s="226" t="s">
        <v>17</v>
      </c>
      <c r="F190" s="227" t="s">
        <v>159</v>
      </c>
      <c r="G190" s="225"/>
      <c r="H190" s="226" t="s">
        <v>17</v>
      </c>
      <c r="I190" s="225"/>
      <c r="J190" s="225"/>
      <c r="K190" s="225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158</v>
      </c>
      <c r="AU190" s="232" t="s">
        <v>82</v>
      </c>
      <c r="AV190" s="13" t="s">
        <v>80</v>
      </c>
      <c r="AW190" s="13" t="s">
        <v>35</v>
      </c>
      <c r="AX190" s="13" t="s">
        <v>73</v>
      </c>
      <c r="AY190" s="232" t="s">
        <v>145</v>
      </c>
    </row>
    <row r="191" s="13" customFormat="1">
      <c r="A191" s="13"/>
      <c r="B191" s="224"/>
      <c r="C191" s="225"/>
      <c r="D191" s="218" t="s">
        <v>158</v>
      </c>
      <c r="E191" s="226" t="s">
        <v>17</v>
      </c>
      <c r="F191" s="227" t="s">
        <v>729</v>
      </c>
      <c r="G191" s="225"/>
      <c r="H191" s="226" t="s">
        <v>17</v>
      </c>
      <c r="I191" s="225"/>
      <c r="J191" s="225"/>
      <c r="K191" s="225"/>
      <c r="L191" s="228"/>
      <c r="M191" s="229"/>
      <c r="N191" s="230"/>
      <c r="O191" s="230"/>
      <c r="P191" s="230"/>
      <c r="Q191" s="230"/>
      <c r="R191" s="230"/>
      <c r="S191" s="230"/>
      <c r="T191" s="23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2" t="s">
        <v>158</v>
      </c>
      <c r="AU191" s="232" t="s">
        <v>82</v>
      </c>
      <c r="AV191" s="13" t="s">
        <v>80</v>
      </c>
      <c r="AW191" s="13" t="s">
        <v>35</v>
      </c>
      <c r="AX191" s="13" t="s">
        <v>73</v>
      </c>
      <c r="AY191" s="232" t="s">
        <v>145</v>
      </c>
    </row>
    <row r="192" s="14" customFormat="1">
      <c r="A192" s="14"/>
      <c r="B192" s="233"/>
      <c r="C192" s="234"/>
      <c r="D192" s="218" t="s">
        <v>158</v>
      </c>
      <c r="E192" s="235" t="s">
        <v>17</v>
      </c>
      <c r="F192" s="236" t="s">
        <v>702</v>
      </c>
      <c r="G192" s="234"/>
      <c r="H192" s="237">
        <v>64.75</v>
      </c>
      <c r="I192" s="234"/>
      <c r="J192" s="234"/>
      <c r="K192" s="234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158</v>
      </c>
      <c r="AU192" s="242" t="s">
        <v>82</v>
      </c>
      <c r="AV192" s="14" t="s">
        <v>82</v>
      </c>
      <c r="AW192" s="14" t="s">
        <v>35</v>
      </c>
      <c r="AX192" s="14" t="s">
        <v>80</v>
      </c>
      <c r="AY192" s="242" t="s">
        <v>145</v>
      </c>
    </row>
    <row r="193" s="2" customFormat="1" ht="16.5" customHeight="1">
      <c r="A193" s="34"/>
      <c r="B193" s="35"/>
      <c r="C193" s="206" t="s">
        <v>266</v>
      </c>
      <c r="D193" s="206" t="s">
        <v>147</v>
      </c>
      <c r="E193" s="207" t="s">
        <v>771</v>
      </c>
      <c r="F193" s="208" t="s">
        <v>772</v>
      </c>
      <c r="G193" s="209" t="s">
        <v>150</v>
      </c>
      <c r="H193" s="210">
        <v>0.51800000000000002</v>
      </c>
      <c r="I193" s="211">
        <v>423</v>
      </c>
      <c r="J193" s="211">
        <f>ROUND(I193*H193,2)</f>
        <v>219.11000000000001</v>
      </c>
      <c r="K193" s="208" t="s">
        <v>151</v>
      </c>
      <c r="L193" s="40"/>
      <c r="M193" s="212" t="s">
        <v>17</v>
      </c>
      <c r="N193" s="213" t="s">
        <v>44</v>
      </c>
      <c r="O193" s="214">
        <v>0.86099999999999999</v>
      </c>
      <c r="P193" s="214">
        <f>O193*H193</f>
        <v>0.44599800000000001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6" t="s">
        <v>152</v>
      </c>
      <c r="AT193" s="216" t="s">
        <v>147</v>
      </c>
      <c r="AU193" s="216" t="s">
        <v>82</v>
      </c>
      <c r="AY193" s="19" t="s">
        <v>145</v>
      </c>
      <c r="BE193" s="217">
        <f>IF(N193="základní",J193,0)</f>
        <v>219.11000000000001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9" t="s">
        <v>80</v>
      </c>
      <c r="BK193" s="217">
        <f>ROUND(I193*H193,2)</f>
        <v>219.11000000000001</v>
      </c>
      <c r="BL193" s="19" t="s">
        <v>152</v>
      </c>
      <c r="BM193" s="216" t="s">
        <v>773</v>
      </c>
    </row>
    <row r="194" s="2" customFormat="1">
      <c r="A194" s="34"/>
      <c r="B194" s="35"/>
      <c r="C194" s="36"/>
      <c r="D194" s="218" t="s">
        <v>154</v>
      </c>
      <c r="E194" s="36"/>
      <c r="F194" s="219" t="s">
        <v>774</v>
      </c>
      <c r="G194" s="36"/>
      <c r="H194" s="36"/>
      <c r="I194" s="36"/>
      <c r="J194" s="36"/>
      <c r="K194" s="36"/>
      <c r="L194" s="40"/>
      <c r="M194" s="220"/>
      <c r="N194" s="221"/>
      <c r="O194" s="79"/>
      <c r="P194" s="79"/>
      <c r="Q194" s="79"/>
      <c r="R194" s="79"/>
      <c r="S194" s="79"/>
      <c r="T194" s="80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9" t="s">
        <v>154</v>
      </c>
      <c r="AU194" s="19" t="s">
        <v>82</v>
      </c>
    </row>
    <row r="195" s="2" customFormat="1">
      <c r="A195" s="34"/>
      <c r="B195" s="35"/>
      <c r="C195" s="36"/>
      <c r="D195" s="222" t="s">
        <v>156</v>
      </c>
      <c r="E195" s="36"/>
      <c r="F195" s="223" t="s">
        <v>775</v>
      </c>
      <c r="G195" s="36"/>
      <c r="H195" s="36"/>
      <c r="I195" s="36"/>
      <c r="J195" s="36"/>
      <c r="K195" s="36"/>
      <c r="L195" s="40"/>
      <c r="M195" s="220"/>
      <c r="N195" s="221"/>
      <c r="O195" s="79"/>
      <c r="P195" s="79"/>
      <c r="Q195" s="79"/>
      <c r="R195" s="79"/>
      <c r="S195" s="79"/>
      <c r="T195" s="80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156</v>
      </c>
      <c r="AU195" s="19" t="s">
        <v>82</v>
      </c>
    </row>
    <row r="196" s="13" customFormat="1">
      <c r="A196" s="13"/>
      <c r="B196" s="224"/>
      <c r="C196" s="225"/>
      <c r="D196" s="218" t="s">
        <v>158</v>
      </c>
      <c r="E196" s="226" t="s">
        <v>17</v>
      </c>
      <c r="F196" s="227" t="s">
        <v>159</v>
      </c>
      <c r="G196" s="225"/>
      <c r="H196" s="226" t="s">
        <v>17</v>
      </c>
      <c r="I196" s="225"/>
      <c r="J196" s="225"/>
      <c r="K196" s="225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158</v>
      </c>
      <c r="AU196" s="232" t="s">
        <v>82</v>
      </c>
      <c r="AV196" s="13" t="s">
        <v>80</v>
      </c>
      <c r="AW196" s="13" t="s">
        <v>35</v>
      </c>
      <c r="AX196" s="13" t="s">
        <v>73</v>
      </c>
      <c r="AY196" s="232" t="s">
        <v>145</v>
      </c>
    </row>
    <row r="197" s="13" customFormat="1">
      <c r="A197" s="13"/>
      <c r="B197" s="224"/>
      <c r="C197" s="225"/>
      <c r="D197" s="218" t="s">
        <v>158</v>
      </c>
      <c r="E197" s="226" t="s">
        <v>17</v>
      </c>
      <c r="F197" s="227" t="s">
        <v>776</v>
      </c>
      <c r="G197" s="225"/>
      <c r="H197" s="226" t="s">
        <v>17</v>
      </c>
      <c r="I197" s="225"/>
      <c r="J197" s="225"/>
      <c r="K197" s="225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158</v>
      </c>
      <c r="AU197" s="232" t="s">
        <v>82</v>
      </c>
      <c r="AV197" s="13" t="s">
        <v>80</v>
      </c>
      <c r="AW197" s="13" t="s">
        <v>35</v>
      </c>
      <c r="AX197" s="13" t="s">
        <v>73</v>
      </c>
      <c r="AY197" s="232" t="s">
        <v>145</v>
      </c>
    </row>
    <row r="198" s="13" customFormat="1">
      <c r="A198" s="13"/>
      <c r="B198" s="224"/>
      <c r="C198" s="225"/>
      <c r="D198" s="218" t="s">
        <v>158</v>
      </c>
      <c r="E198" s="226" t="s">
        <v>17</v>
      </c>
      <c r="F198" s="227" t="s">
        <v>777</v>
      </c>
      <c r="G198" s="225"/>
      <c r="H198" s="226" t="s">
        <v>17</v>
      </c>
      <c r="I198" s="225"/>
      <c r="J198" s="225"/>
      <c r="K198" s="225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158</v>
      </c>
      <c r="AU198" s="232" t="s">
        <v>82</v>
      </c>
      <c r="AV198" s="13" t="s">
        <v>80</v>
      </c>
      <c r="AW198" s="13" t="s">
        <v>35</v>
      </c>
      <c r="AX198" s="13" t="s">
        <v>73</v>
      </c>
      <c r="AY198" s="232" t="s">
        <v>145</v>
      </c>
    </row>
    <row r="199" s="14" customFormat="1">
      <c r="A199" s="14"/>
      <c r="B199" s="233"/>
      <c r="C199" s="234"/>
      <c r="D199" s="218" t="s">
        <v>158</v>
      </c>
      <c r="E199" s="235" t="s">
        <v>17</v>
      </c>
      <c r="F199" s="236" t="s">
        <v>778</v>
      </c>
      <c r="G199" s="234"/>
      <c r="H199" s="237">
        <v>0.51800000000000002</v>
      </c>
      <c r="I199" s="234"/>
      <c r="J199" s="234"/>
      <c r="K199" s="234"/>
      <c r="L199" s="238"/>
      <c r="M199" s="239"/>
      <c r="N199" s="240"/>
      <c r="O199" s="240"/>
      <c r="P199" s="240"/>
      <c r="Q199" s="240"/>
      <c r="R199" s="240"/>
      <c r="S199" s="240"/>
      <c r="T199" s="24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2" t="s">
        <v>158</v>
      </c>
      <c r="AU199" s="242" t="s">
        <v>82</v>
      </c>
      <c r="AV199" s="14" t="s">
        <v>82</v>
      </c>
      <c r="AW199" s="14" t="s">
        <v>35</v>
      </c>
      <c r="AX199" s="14" t="s">
        <v>80</v>
      </c>
      <c r="AY199" s="242" t="s">
        <v>145</v>
      </c>
    </row>
    <row r="200" s="2" customFormat="1" ht="16.5" customHeight="1">
      <c r="A200" s="34"/>
      <c r="B200" s="35"/>
      <c r="C200" s="243" t="s">
        <v>279</v>
      </c>
      <c r="D200" s="243" t="s">
        <v>167</v>
      </c>
      <c r="E200" s="244" t="s">
        <v>779</v>
      </c>
      <c r="F200" s="245" t="s">
        <v>780</v>
      </c>
      <c r="G200" s="246" t="s">
        <v>150</v>
      </c>
      <c r="H200" s="247">
        <v>0.51800000000000002</v>
      </c>
      <c r="I200" s="248">
        <v>55.600000000000001</v>
      </c>
      <c r="J200" s="248">
        <f>ROUND(I200*H200,2)</f>
        <v>28.800000000000001</v>
      </c>
      <c r="K200" s="245" t="s">
        <v>151</v>
      </c>
      <c r="L200" s="249"/>
      <c r="M200" s="250" t="s">
        <v>17</v>
      </c>
      <c r="N200" s="251" t="s">
        <v>44</v>
      </c>
      <c r="O200" s="214">
        <v>0</v>
      </c>
      <c r="P200" s="214">
        <f>O200*H200</f>
        <v>0</v>
      </c>
      <c r="Q200" s="214">
        <v>1</v>
      </c>
      <c r="R200" s="214">
        <f>Q200*H200</f>
        <v>0.51800000000000002</v>
      </c>
      <c r="S200" s="214">
        <v>0</v>
      </c>
      <c r="T200" s="215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6" t="s">
        <v>211</v>
      </c>
      <c r="AT200" s="216" t="s">
        <v>167</v>
      </c>
      <c r="AU200" s="216" t="s">
        <v>82</v>
      </c>
      <c r="AY200" s="19" t="s">
        <v>145</v>
      </c>
      <c r="BE200" s="217">
        <f>IF(N200="základní",J200,0)</f>
        <v>28.800000000000001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9" t="s">
        <v>80</v>
      </c>
      <c r="BK200" s="217">
        <f>ROUND(I200*H200,2)</f>
        <v>28.800000000000001</v>
      </c>
      <c r="BL200" s="19" t="s">
        <v>152</v>
      </c>
      <c r="BM200" s="216" t="s">
        <v>781</v>
      </c>
    </row>
    <row r="201" s="2" customFormat="1">
      <c r="A201" s="34"/>
      <c r="B201" s="35"/>
      <c r="C201" s="36"/>
      <c r="D201" s="218" t="s">
        <v>154</v>
      </c>
      <c r="E201" s="36"/>
      <c r="F201" s="219" t="s">
        <v>780</v>
      </c>
      <c r="G201" s="36"/>
      <c r="H201" s="36"/>
      <c r="I201" s="36"/>
      <c r="J201" s="36"/>
      <c r="K201" s="36"/>
      <c r="L201" s="40"/>
      <c r="M201" s="220"/>
      <c r="N201" s="221"/>
      <c r="O201" s="79"/>
      <c r="P201" s="79"/>
      <c r="Q201" s="79"/>
      <c r="R201" s="79"/>
      <c r="S201" s="79"/>
      <c r="T201" s="80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9" t="s">
        <v>154</v>
      </c>
      <c r="AU201" s="19" t="s">
        <v>82</v>
      </c>
    </row>
    <row r="202" s="13" customFormat="1">
      <c r="A202" s="13"/>
      <c r="B202" s="224"/>
      <c r="C202" s="225"/>
      <c r="D202" s="218" t="s">
        <v>158</v>
      </c>
      <c r="E202" s="226" t="s">
        <v>17</v>
      </c>
      <c r="F202" s="227" t="s">
        <v>159</v>
      </c>
      <c r="G202" s="225"/>
      <c r="H202" s="226" t="s">
        <v>17</v>
      </c>
      <c r="I202" s="225"/>
      <c r="J202" s="225"/>
      <c r="K202" s="225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158</v>
      </c>
      <c r="AU202" s="232" t="s">
        <v>82</v>
      </c>
      <c r="AV202" s="13" t="s">
        <v>80</v>
      </c>
      <c r="AW202" s="13" t="s">
        <v>35</v>
      </c>
      <c r="AX202" s="13" t="s">
        <v>73</v>
      </c>
      <c r="AY202" s="232" t="s">
        <v>145</v>
      </c>
    </row>
    <row r="203" s="13" customFormat="1">
      <c r="A203" s="13"/>
      <c r="B203" s="224"/>
      <c r="C203" s="225"/>
      <c r="D203" s="218" t="s">
        <v>158</v>
      </c>
      <c r="E203" s="226" t="s">
        <v>17</v>
      </c>
      <c r="F203" s="227" t="s">
        <v>776</v>
      </c>
      <c r="G203" s="225"/>
      <c r="H203" s="226" t="s">
        <v>17</v>
      </c>
      <c r="I203" s="225"/>
      <c r="J203" s="225"/>
      <c r="K203" s="225"/>
      <c r="L203" s="228"/>
      <c r="M203" s="229"/>
      <c r="N203" s="230"/>
      <c r="O203" s="230"/>
      <c r="P203" s="230"/>
      <c r="Q203" s="230"/>
      <c r="R203" s="230"/>
      <c r="S203" s="230"/>
      <c r="T203" s="23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2" t="s">
        <v>158</v>
      </c>
      <c r="AU203" s="232" t="s">
        <v>82</v>
      </c>
      <c r="AV203" s="13" t="s">
        <v>80</v>
      </c>
      <c r="AW203" s="13" t="s">
        <v>35</v>
      </c>
      <c r="AX203" s="13" t="s">
        <v>73</v>
      </c>
      <c r="AY203" s="232" t="s">
        <v>145</v>
      </c>
    </row>
    <row r="204" s="13" customFormat="1">
      <c r="A204" s="13"/>
      <c r="B204" s="224"/>
      <c r="C204" s="225"/>
      <c r="D204" s="218" t="s">
        <v>158</v>
      </c>
      <c r="E204" s="226" t="s">
        <v>17</v>
      </c>
      <c r="F204" s="227" t="s">
        <v>777</v>
      </c>
      <c r="G204" s="225"/>
      <c r="H204" s="226" t="s">
        <v>17</v>
      </c>
      <c r="I204" s="225"/>
      <c r="J204" s="225"/>
      <c r="K204" s="225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158</v>
      </c>
      <c r="AU204" s="232" t="s">
        <v>82</v>
      </c>
      <c r="AV204" s="13" t="s">
        <v>80</v>
      </c>
      <c r="AW204" s="13" t="s">
        <v>35</v>
      </c>
      <c r="AX204" s="13" t="s">
        <v>73</v>
      </c>
      <c r="AY204" s="232" t="s">
        <v>145</v>
      </c>
    </row>
    <row r="205" s="14" customFormat="1">
      <c r="A205" s="14"/>
      <c r="B205" s="233"/>
      <c r="C205" s="234"/>
      <c r="D205" s="218" t="s">
        <v>158</v>
      </c>
      <c r="E205" s="235" t="s">
        <v>17</v>
      </c>
      <c r="F205" s="236" t="s">
        <v>778</v>
      </c>
      <c r="G205" s="234"/>
      <c r="H205" s="237">
        <v>0.51800000000000002</v>
      </c>
      <c r="I205" s="234"/>
      <c r="J205" s="234"/>
      <c r="K205" s="234"/>
      <c r="L205" s="238"/>
      <c r="M205" s="239"/>
      <c r="N205" s="240"/>
      <c r="O205" s="240"/>
      <c r="P205" s="240"/>
      <c r="Q205" s="240"/>
      <c r="R205" s="240"/>
      <c r="S205" s="240"/>
      <c r="T205" s="24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2" t="s">
        <v>158</v>
      </c>
      <c r="AU205" s="242" t="s">
        <v>82</v>
      </c>
      <c r="AV205" s="14" t="s">
        <v>82</v>
      </c>
      <c r="AW205" s="14" t="s">
        <v>35</v>
      </c>
      <c r="AX205" s="14" t="s">
        <v>80</v>
      </c>
      <c r="AY205" s="242" t="s">
        <v>145</v>
      </c>
    </row>
    <row r="206" s="2" customFormat="1" ht="21.75" customHeight="1">
      <c r="A206" s="34"/>
      <c r="B206" s="35"/>
      <c r="C206" s="206" t="s">
        <v>284</v>
      </c>
      <c r="D206" s="206" t="s">
        <v>147</v>
      </c>
      <c r="E206" s="207" t="s">
        <v>782</v>
      </c>
      <c r="F206" s="208" t="s">
        <v>783</v>
      </c>
      <c r="G206" s="209" t="s">
        <v>150</v>
      </c>
      <c r="H206" s="210">
        <v>0.51800000000000002</v>
      </c>
      <c r="I206" s="211">
        <v>411</v>
      </c>
      <c r="J206" s="211">
        <f>ROUND(I206*H206,2)</f>
        <v>212.90000000000001</v>
      </c>
      <c r="K206" s="208" t="s">
        <v>151</v>
      </c>
      <c r="L206" s="40"/>
      <c r="M206" s="212" t="s">
        <v>17</v>
      </c>
      <c r="N206" s="213" t="s">
        <v>44</v>
      </c>
      <c r="O206" s="214">
        <v>0.45200000000000001</v>
      </c>
      <c r="P206" s="214">
        <f>O206*H206</f>
        <v>0.23413600000000001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16" t="s">
        <v>152</v>
      </c>
      <c r="AT206" s="216" t="s">
        <v>147</v>
      </c>
      <c r="AU206" s="216" t="s">
        <v>82</v>
      </c>
      <c r="AY206" s="19" t="s">
        <v>145</v>
      </c>
      <c r="BE206" s="217">
        <f>IF(N206="základní",J206,0)</f>
        <v>212.90000000000001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9" t="s">
        <v>80</v>
      </c>
      <c r="BK206" s="217">
        <f>ROUND(I206*H206,2)</f>
        <v>212.90000000000001</v>
      </c>
      <c r="BL206" s="19" t="s">
        <v>152</v>
      </c>
      <c r="BM206" s="216" t="s">
        <v>784</v>
      </c>
    </row>
    <row r="207" s="2" customFormat="1">
      <c r="A207" s="34"/>
      <c r="B207" s="35"/>
      <c r="C207" s="36"/>
      <c r="D207" s="218" t="s">
        <v>154</v>
      </c>
      <c r="E207" s="36"/>
      <c r="F207" s="219" t="s">
        <v>785</v>
      </c>
      <c r="G207" s="36"/>
      <c r="H207" s="36"/>
      <c r="I207" s="36"/>
      <c r="J207" s="36"/>
      <c r="K207" s="36"/>
      <c r="L207" s="40"/>
      <c r="M207" s="220"/>
      <c r="N207" s="221"/>
      <c r="O207" s="79"/>
      <c r="P207" s="79"/>
      <c r="Q207" s="79"/>
      <c r="R207" s="79"/>
      <c r="S207" s="79"/>
      <c r="T207" s="80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154</v>
      </c>
      <c r="AU207" s="19" t="s">
        <v>82</v>
      </c>
    </row>
    <row r="208" s="2" customFormat="1">
      <c r="A208" s="34"/>
      <c r="B208" s="35"/>
      <c r="C208" s="36"/>
      <c r="D208" s="222" t="s">
        <v>156</v>
      </c>
      <c r="E208" s="36"/>
      <c r="F208" s="223" t="s">
        <v>786</v>
      </c>
      <c r="G208" s="36"/>
      <c r="H208" s="36"/>
      <c r="I208" s="36"/>
      <c r="J208" s="36"/>
      <c r="K208" s="36"/>
      <c r="L208" s="40"/>
      <c r="M208" s="220"/>
      <c r="N208" s="221"/>
      <c r="O208" s="79"/>
      <c r="P208" s="79"/>
      <c r="Q208" s="79"/>
      <c r="R208" s="79"/>
      <c r="S208" s="79"/>
      <c r="T208" s="8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156</v>
      </c>
      <c r="AU208" s="19" t="s">
        <v>82</v>
      </c>
    </row>
    <row r="209" s="13" customFormat="1">
      <c r="A209" s="13"/>
      <c r="B209" s="224"/>
      <c r="C209" s="225"/>
      <c r="D209" s="218" t="s">
        <v>158</v>
      </c>
      <c r="E209" s="226" t="s">
        <v>17</v>
      </c>
      <c r="F209" s="227" t="s">
        <v>159</v>
      </c>
      <c r="G209" s="225"/>
      <c r="H209" s="226" t="s">
        <v>17</v>
      </c>
      <c r="I209" s="225"/>
      <c r="J209" s="225"/>
      <c r="K209" s="225"/>
      <c r="L209" s="228"/>
      <c r="M209" s="229"/>
      <c r="N209" s="230"/>
      <c r="O209" s="230"/>
      <c r="P209" s="230"/>
      <c r="Q209" s="230"/>
      <c r="R209" s="230"/>
      <c r="S209" s="230"/>
      <c r="T209" s="23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2" t="s">
        <v>158</v>
      </c>
      <c r="AU209" s="232" t="s">
        <v>82</v>
      </c>
      <c r="AV209" s="13" t="s">
        <v>80</v>
      </c>
      <c r="AW209" s="13" t="s">
        <v>35</v>
      </c>
      <c r="AX209" s="13" t="s">
        <v>73</v>
      </c>
      <c r="AY209" s="232" t="s">
        <v>145</v>
      </c>
    </row>
    <row r="210" s="13" customFormat="1">
      <c r="A210" s="13"/>
      <c r="B210" s="224"/>
      <c r="C210" s="225"/>
      <c r="D210" s="218" t="s">
        <v>158</v>
      </c>
      <c r="E210" s="226" t="s">
        <v>17</v>
      </c>
      <c r="F210" s="227" t="s">
        <v>776</v>
      </c>
      <c r="G210" s="225"/>
      <c r="H210" s="226" t="s">
        <v>17</v>
      </c>
      <c r="I210" s="225"/>
      <c r="J210" s="225"/>
      <c r="K210" s="225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158</v>
      </c>
      <c r="AU210" s="232" t="s">
        <v>82</v>
      </c>
      <c r="AV210" s="13" t="s">
        <v>80</v>
      </c>
      <c r="AW210" s="13" t="s">
        <v>35</v>
      </c>
      <c r="AX210" s="13" t="s">
        <v>73</v>
      </c>
      <c r="AY210" s="232" t="s">
        <v>145</v>
      </c>
    </row>
    <row r="211" s="13" customFormat="1">
      <c r="A211" s="13"/>
      <c r="B211" s="224"/>
      <c r="C211" s="225"/>
      <c r="D211" s="218" t="s">
        <v>158</v>
      </c>
      <c r="E211" s="226" t="s">
        <v>17</v>
      </c>
      <c r="F211" s="227" t="s">
        <v>777</v>
      </c>
      <c r="G211" s="225"/>
      <c r="H211" s="226" t="s">
        <v>17</v>
      </c>
      <c r="I211" s="225"/>
      <c r="J211" s="225"/>
      <c r="K211" s="225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158</v>
      </c>
      <c r="AU211" s="232" t="s">
        <v>82</v>
      </c>
      <c r="AV211" s="13" t="s">
        <v>80</v>
      </c>
      <c r="AW211" s="13" t="s">
        <v>35</v>
      </c>
      <c r="AX211" s="13" t="s">
        <v>73</v>
      </c>
      <c r="AY211" s="232" t="s">
        <v>145</v>
      </c>
    </row>
    <row r="212" s="14" customFormat="1">
      <c r="A212" s="14"/>
      <c r="B212" s="233"/>
      <c r="C212" s="234"/>
      <c r="D212" s="218" t="s">
        <v>158</v>
      </c>
      <c r="E212" s="235" t="s">
        <v>17</v>
      </c>
      <c r="F212" s="236" t="s">
        <v>778</v>
      </c>
      <c r="G212" s="234"/>
      <c r="H212" s="237">
        <v>0.51800000000000002</v>
      </c>
      <c r="I212" s="234"/>
      <c r="J212" s="234"/>
      <c r="K212" s="234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158</v>
      </c>
      <c r="AU212" s="242" t="s">
        <v>82</v>
      </c>
      <c r="AV212" s="14" t="s">
        <v>82</v>
      </c>
      <c r="AW212" s="14" t="s">
        <v>35</v>
      </c>
      <c r="AX212" s="14" t="s">
        <v>80</v>
      </c>
      <c r="AY212" s="242" t="s">
        <v>145</v>
      </c>
    </row>
    <row r="213" s="2" customFormat="1" ht="24.15" customHeight="1">
      <c r="A213" s="34"/>
      <c r="B213" s="35"/>
      <c r="C213" s="206" t="s">
        <v>292</v>
      </c>
      <c r="D213" s="206" t="s">
        <v>147</v>
      </c>
      <c r="E213" s="207" t="s">
        <v>787</v>
      </c>
      <c r="F213" s="208" t="s">
        <v>788</v>
      </c>
      <c r="G213" s="209" t="s">
        <v>150</v>
      </c>
      <c r="H213" s="210">
        <v>5.1799999999999997</v>
      </c>
      <c r="I213" s="211">
        <v>25</v>
      </c>
      <c r="J213" s="211">
        <f>ROUND(I213*H213,2)</f>
        <v>129.5</v>
      </c>
      <c r="K213" s="208" t="s">
        <v>151</v>
      </c>
      <c r="L213" s="40"/>
      <c r="M213" s="212" t="s">
        <v>17</v>
      </c>
      <c r="N213" s="213" t="s">
        <v>44</v>
      </c>
      <c r="O213" s="214">
        <v>0.028000000000000001</v>
      </c>
      <c r="P213" s="214">
        <f>O213*H213</f>
        <v>0.14504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6" t="s">
        <v>152</v>
      </c>
      <c r="AT213" s="216" t="s">
        <v>147</v>
      </c>
      <c r="AU213" s="216" t="s">
        <v>82</v>
      </c>
      <c r="AY213" s="19" t="s">
        <v>145</v>
      </c>
      <c r="BE213" s="217">
        <f>IF(N213="základní",J213,0)</f>
        <v>129.5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9" t="s">
        <v>80</v>
      </c>
      <c r="BK213" s="217">
        <f>ROUND(I213*H213,2)</f>
        <v>129.5</v>
      </c>
      <c r="BL213" s="19" t="s">
        <v>152</v>
      </c>
      <c r="BM213" s="216" t="s">
        <v>789</v>
      </c>
    </row>
    <row r="214" s="2" customFormat="1">
      <c r="A214" s="34"/>
      <c r="B214" s="35"/>
      <c r="C214" s="36"/>
      <c r="D214" s="218" t="s">
        <v>154</v>
      </c>
      <c r="E214" s="36"/>
      <c r="F214" s="219" t="s">
        <v>790</v>
      </c>
      <c r="G214" s="36"/>
      <c r="H214" s="36"/>
      <c r="I214" s="36"/>
      <c r="J214" s="36"/>
      <c r="K214" s="36"/>
      <c r="L214" s="40"/>
      <c r="M214" s="220"/>
      <c r="N214" s="221"/>
      <c r="O214" s="79"/>
      <c r="P214" s="79"/>
      <c r="Q214" s="79"/>
      <c r="R214" s="79"/>
      <c r="S214" s="79"/>
      <c r="T214" s="80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154</v>
      </c>
      <c r="AU214" s="19" t="s">
        <v>82</v>
      </c>
    </row>
    <row r="215" s="2" customFormat="1">
      <c r="A215" s="34"/>
      <c r="B215" s="35"/>
      <c r="C215" s="36"/>
      <c r="D215" s="222" t="s">
        <v>156</v>
      </c>
      <c r="E215" s="36"/>
      <c r="F215" s="223" t="s">
        <v>791</v>
      </c>
      <c r="G215" s="36"/>
      <c r="H215" s="36"/>
      <c r="I215" s="36"/>
      <c r="J215" s="36"/>
      <c r="K215" s="36"/>
      <c r="L215" s="40"/>
      <c r="M215" s="220"/>
      <c r="N215" s="221"/>
      <c r="O215" s="79"/>
      <c r="P215" s="79"/>
      <c r="Q215" s="79"/>
      <c r="R215" s="79"/>
      <c r="S215" s="79"/>
      <c r="T215" s="80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9" t="s">
        <v>156</v>
      </c>
      <c r="AU215" s="19" t="s">
        <v>82</v>
      </c>
    </row>
    <row r="216" s="13" customFormat="1">
      <c r="A216" s="13"/>
      <c r="B216" s="224"/>
      <c r="C216" s="225"/>
      <c r="D216" s="218" t="s">
        <v>158</v>
      </c>
      <c r="E216" s="226" t="s">
        <v>17</v>
      </c>
      <c r="F216" s="227" t="s">
        <v>159</v>
      </c>
      <c r="G216" s="225"/>
      <c r="H216" s="226" t="s">
        <v>17</v>
      </c>
      <c r="I216" s="225"/>
      <c r="J216" s="225"/>
      <c r="K216" s="225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158</v>
      </c>
      <c r="AU216" s="232" t="s">
        <v>82</v>
      </c>
      <c r="AV216" s="13" t="s">
        <v>80</v>
      </c>
      <c r="AW216" s="13" t="s">
        <v>35</v>
      </c>
      <c r="AX216" s="13" t="s">
        <v>73</v>
      </c>
      <c r="AY216" s="232" t="s">
        <v>145</v>
      </c>
    </row>
    <row r="217" s="13" customFormat="1">
      <c r="A217" s="13"/>
      <c r="B217" s="224"/>
      <c r="C217" s="225"/>
      <c r="D217" s="218" t="s">
        <v>158</v>
      </c>
      <c r="E217" s="226" t="s">
        <v>17</v>
      </c>
      <c r="F217" s="227" t="s">
        <v>776</v>
      </c>
      <c r="G217" s="225"/>
      <c r="H217" s="226" t="s">
        <v>17</v>
      </c>
      <c r="I217" s="225"/>
      <c r="J217" s="225"/>
      <c r="K217" s="225"/>
      <c r="L217" s="228"/>
      <c r="M217" s="229"/>
      <c r="N217" s="230"/>
      <c r="O217" s="230"/>
      <c r="P217" s="230"/>
      <c r="Q217" s="230"/>
      <c r="R217" s="230"/>
      <c r="S217" s="230"/>
      <c r="T217" s="23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2" t="s">
        <v>158</v>
      </c>
      <c r="AU217" s="232" t="s">
        <v>82</v>
      </c>
      <c r="AV217" s="13" t="s">
        <v>80</v>
      </c>
      <c r="AW217" s="13" t="s">
        <v>35</v>
      </c>
      <c r="AX217" s="13" t="s">
        <v>73</v>
      </c>
      <c r="AY217" s="232" t="s">
        <v>145</v>
      </c>
    </row>
    <row r="218" s="13" customFormat="1">
      <c r="A218" s="13"/>
      <c r="B218" s="224"/>
      <c r="C218" s="225"/>
      <c r="D218" s="218" t="s">
        <v>158</v>
      </c>
      <c r="E218" s="226" t="s">
        <v>17</v>
      </c>
      <c r="F218" s="227" t="s">
        <v>777</v>
      </c>
      <c r="G218" s="225"/>
      <c r="H218" s="226" t="s">
        <v>17</v>
      </c>
      <c r="I218" s="225"/>
      <c r="J218" s="225"/>
      <c r="K218" s="225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158</v>
      </c>
      <c r="AU218" s="232" t="s">
        <v>82</v>
      </c>
      <c r="AV218" s="13" t="s">
        <v>80</v>
      </c>
      <c r="AW218" s="13" t="s">
        <v>35</v>
      </c>
      <c r="AX218" s="13" t="s">
        <v>73</v>
      </c>
      <c r="AY218" s="232" t="s">
        <v>145</v>
      </c>
    </row>
    <row r="219" s="14" customFormat="1">
      <c r="A219" s="14"/>
      <c r="B219" s="233"/>
      <c r="C219" s="234"/>
      <c r="D219" s="218" t="s">
        <v>158</v>
      </c>
      <c r="E219" s="235" t="s">
        <v>17</v>
      </c>
      <c r="F219" s="236" t="s">
        <v>792</v>
      </c>
      <c r="G219" s="234"/>
      <c r="H219" s="237">
        <v>5.1799999999999997</v>
      </c>
      <c r="I219" s="234"/>
      <c r="J219" s="234"/>
      <c r="K219" s="234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158</v>
      </c>
      <c r="AU219" s="242" t="s">
        <v>82</v>
      </c>
      <c r="AV219" s="14" t="s">
        <v>82</v>
      </c>
      <c r="AW219" s="14" t="s">
        <v>35</v>
      </c>
      <c r="AX219" s="14" t="s">
        <v>80</v>
      </c>
      <c r="AY219" s="242" t="s">
        <v>145</v>
      </c>
    </row>
    <row r="220" s="12" customFormat="1" ht="22.8" customHeight="1">
      <c r="A220" s="12"/>
      <c r="B220" s="191"/>
      <c r="C220" s="192"/>
      <c r="D220" s="193" t="s">
        <v>72</v>
      </c>
      <c r="E220" s="204" t="s">
        <v>189</v>
      </c>
      <c r="F220" s="204" t="s">
        <v>793</v>
      </c>
      <c r="G220" s="192"/>
      <c r="H220" s="192"/>
      <c r="I220" s="192"/>
      <c r="J220" s="205">
        <f>BK220</f>
        <v>231132.01000000001</v>
      </c>
      <c r="K220" s="192"/>
      <c r="L220" s="196"/>
      <c r="M220" s="197"/>
      <c r="N220" s="198"/>
      <c r="O220" s="198"/>
      <c r="P220" s="199">
        <f>SUM(P221:P298)</f>
        <v>77.39385</v>
      </c>
      <c r="Q220" s="198"/>
      <c r="R220" s="199">
        <f>SUM(R221:R298)</f>
        <v>0.40917049999999999</v>
      </c>
      <c r="S220" s="198"/>
      <c r="T220" s="200">
        <f>SUM(T221:T298)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1" t="s">
        <v>80</v>
      </c>
      <c r="AT220" s="202" t="s">
        <v>72</v>
      </c>
      <c r="AU220" s="202" t="s">
        <v>80</v>
      </c>
      <c r="AY220" s="201" t="s">
        <v>145</v>
      </c>
      <c r="BK220" s="203">
        <f>SUM(BK221:BK298)</f>
        <v>231132.01000000001</v>
      </c>
    </row>
    <row r="221" s="2" customFormat="1" ht="21.75" customHeight="1">
      <c r="A221" s="34"/>
      <c r="B221" s="35"/>
      <c r="C221" s="206" t="s">
        <v>300</v>
      </c>
      <c r="D221" s="206" t="s">
        <v>147</v>
      </c>
      <c r="E221" s="207" t="s">
        <v>794</v>
      </c>
      <c r="F221" s="208" t="s">
        <v>795</v>
      </c>
      <c r="G221" s="209" t="s">
        <v>355</v>
      </c>
      <c r="H221" s="210">
        <v>29.100000000000001</v>
      </c>
      <c r="I221" s="211">
        <v>61.5</v>
      </c>
      <c r="J221" s="211">
        <f>ROUND(I221*H221,2)</f>
        <v>1789.6500000000001</v>
      </c>
      <c r="K221" s="208" t="s">
        <v>151</v>
      </c>
      <c r="L221" s="40"/>
      <c r="M221" s="212" t="s">
        <v>17</v>
      </c>
      <c r="N221" s="213" t="s">
        <v>44</v>
      </c>
      <c r="O221" s="214">
        <v>0.02</v>
      </c>
      <c r="P221" s="214">
        <f>O221*H221</f>
        <v>0.58200000000000007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6" t="s">
        <v>152</v>
      </c>
      <c r="AT221" s="216" t="s">
        <v>147</v>
      </c>
      <c r="AU221" s="216" t="s">
        <v>82</v>
      </c>
      <c r="AY221" s="19" t="s">
        <v>145</v>
      </c>
      <c r="BE221" s="217">
        <f>IF(N221="základní",J221,0)</f>
        <v>1789.6500000000001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9" t="s">
        <v>80</v>
      </c>
      <c r="BK221" s="217">
        <f>ROUND(I221*H221,2)</f>
        <v>1789.6500000000001</v>
      </c>
      <c r="BL221" s="19" t="s">
        <v>152</v>
      </c>
      <c r="BM221" s="216" t="s">
        <v>796</v>
      </c>
    </row>
    <row r="222" s="2" customFormat="1">
      <c r="A222" s="34"/>
      <c r="B222" s="35"/>
      <c r="C222" s="36"/>
      <c r="D222" s="218" t="s">
        <v>154</v>
      </c>
      <c r="E222" s="36"/>
      <c r="F222" s="219" t="s">
        <v>797</v>
      </c>
      <c r="G222" s="36"/>
      <c r="H222" s="36"/>
      <c r="I222" s="36"/>
      <c r="J222" s="36"/>
      <c r="K222" s="36"/>
      <c r="L222" s="40"/>
      <c r="M222" s="220"/>
      <c r="N222" s="221"/>
      <c r="O222" s="79"/>
      <c r="P222" s="79"/>
      <c r="Q222" s="79"/>
      <c r="R222" s="79"/>
      <c r="S222" s="79"/>
      <c r="T222" s="80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9" t="s">
        <v>154</v>
      </c>
      <c r="AU222" s="19" t="s">
        <v>82</v>
      </c>
    </row>
    <row r="223" s="2" customFormat="1">
      <c r="A223" s="34"/>
      <c r="B223" s="35"/>
      <c r="C223" s="36"/>
      <c r="D223" s="222" t="s">
        <v>156</v>
      </c>
      <c r="E223" s="36"/>
      <c r="F223" s="223" t="s">
        <v>798</v>
      </c>
      <c r="G223" s="36"/>
      <c r="H223" s="36"/>
      <c r="I223" s="36"/>
      <c r="J223" s="36"/>
      <c r="K223" s="36"/>
      <c r="L223" s="40"/>
      <c r="M223" s="220"/>
      <c r="N223" s="221"/>
      <c r="O223" s="79"/>
      <c r="P223" s="79"/>
      <c r="Q223" s="79"/>
      <c r="R223" s="79"/>
      <c r="S223" s="79"/>
      <c r="T223" s="80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9" t="s">
        <v>156</v>
      </c>
      <c r="AU223" s="19" t="s">
        <v>82</v>
      </c>
    </row>
    <row r="224" s="13" customFormat="1">
      <c r="A224" s="13"/>
      <c r="B224" s="224"/>
      <c r="C224" s="225"/>
      <c r="D224" s="218" t="s">
        <v>158</v>
      </c>
      <c r="E224" s="226" t="s">
        <v>17</v>
      </c>
      <c r="F224" s="227" t="s">
        <v>159</v>
      </c>
      <c r="G224" s="225"/>
      <c r="H224" s="226" t="s">
        <v>17</v>
      </c>
      <c r="I224" s="225"/>
      <c r="J224" s="225"/>
      <c r="K224" s="225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158</v>
      </c>
      <c r="AU224" s="232" t="s">
        <v>82</v>
      </c>
      <c r="AV224" s="13" t="s">
        <v>80</v>
      </c>
      <c r="AW224" s="13" t="s">
        <v>35</v>
      </c>
      <c r="AX224" s="13" t="s">
        <v>73</v>
      </c>
      <c r="AY224" s="232" t="s">
        <v>145</v>
      </c>
    </row>
    <row r="225" s="13" customFormat="1">
      <c r="A225" s="13"/>
      <c r="B225" s="224"/>
      <c r="C225" s="225"/>
      <c r="D225" s="218" t="s">
        <v>158</v>
      </c>
      <c r="E225" s="226" t="s">
        <v>17</v>
      </c>
      <c r="F225" s="227" t="s">
        <v>799</v>
      </c>
      <c r="G225" s="225"/>
      <c r="H225" s="226" t="s">
        <v>17</v>
      </c>
      <c r="I225" s="225"/>
      <c r="J225" s="225"/>
      <c r="K225" s="225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158</v>
      </c>
      <c r="AU225" s="232" t="s">
        <v>82</v>
      </c>
      <c r="AV225" s="13" t="s">
        <v>80</v>
      </c>
      <c r="AW225" s="13" t="s">
        <v>35</v>
      </c>
      <c r="AX225" s="13" t="s">
        <v>73</v>
      </c>
      <c r="AY225" s="232" t="s">
        <v>145</v>
      </c>
    </row>
    <row r="226" s="14" customFormat="1">
      <c r="A226" s="14"/>
      <c r="B226" s="233"/>
      <c r="C226" s="234"/>
      <c r="D226" s="218" t="s">
        <v>158</v>
      </c>
      <c r="E226" s="235" t="s">
        <v>17</v>
      </c>
      <c r="F226" s="236" t="s">
        <v>688</v>
      </c>
      <c r="G226" s="234"/>
      <c r="H226" s="237">
        <v>2.4500000000000002</v>
      </c>
      <c r="I226" s="234"/>
      <c r="J226" s="234"/>
      <c r="K226" s="234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158</v>
      </c>
      <c r="AU226" s="242" t="s">
        <v>82</v>
      </c>
      <c r="AV226" s="14" t="s">
        <v>82</v>
      </c>
      <c r="AW226" s="14" t="s">
        <v>35</v>
      </c>
      <c r="AX226" s="14" t="s">
        <v>73</v>
      </c>
      <c r="AY226" s="242" t="s">
        <v>145</v>
      </c>
    </row>
    <row r="227" s="13" customFormat="1">
      <c r="A227" s="13"/>
      <c r="B227" s="224"/>
      <c r="C227" s="225"/>
      <c r="D227" s="218" t="s">
        <v>158</v>
      </c>
      <c r="E227" s="226" t="s">
        <v>17</v>
      </c>
      <c r="F227" s="227" t="s">
        <v>800</v>
      </c>
      <c r="G227" s="225"/>
      <c r="H227" s="226" t="s">
        <v>17</v>
      </c>
      <c r="I227" s="225"/>
      <c r="J227" s="225"/>
      <c r="K227" s="225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158</v>
      </c>
      <c r="AU227" s="232" t="s">
        <v>82</v>
      </c>
      <c r="AV227" s="13" t="s">
        <v>80</v>
      </c>
      <c r="AW227" s="13" t="s">
        <v>35</v>
      </c>
      <c r="AX227" s="13" t="s">
        <v>73</v>
      </c>
      <c r="AY227" s="232" t="s">
        <v>145</v>
      </c>
    </row>
    <row r="228" s="14" customFormat="1">
      <c r="A228" s="14"/>
      <c r="B228" s="233"/>
      <c r="C228" s="234"/>
      <c r="D228" s="218" t="s">
        <v>158</v>
      </c>
      <c r="E228" s="235" t="s">
        <v>17</v>
      </c>
      <c r="F228" s="236" t="s">
        <v>695</v>
      </c>
      <c r="G228" s="234"/>
      <c r="H228" s="237">
        <v>6.6500000000000004</v>
      </c>
      <c r="I228" s="234"/>
      <c r="J228" s="234"/>
      <c r="K228" s="234"/>
      <c r="L228" s="238"/>
      <c r="M228" s="239"/>
      <c r="N228" s="240"/>
      <c r="O228" s="240"/>
      <c r="P228" s="240"/>
      <c r="Q228" s="240"/>
      <c r="R228" s="240"/>
      <c r="S228" s="240"/>
      <c r="T228" s="24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2" t="s">
        <v>158</v>
      </c>
      <c r="AU228" s="242" t="s">
        <v>82</v>
      </c>
      <c r="AV228" s="14" t="s">
        <v>82</v>
      </c>
      <c r="AW228" s="14" t="s">
        <v>35</v>
      </c>
      <c r="AX228" s="14" t="s">
        <v>73</v>
      </c>
      <c r="AY228" s="242" t="s">
        <v>145</v>
      </c>
    </row>
    <row r="229" s="13" customFormat="1">
      <c r="A229" s="13"/>
      <c r="B229" s="224"/>
      <c r="C229" s="225"/>
      <c r="D229" s="218" t="s">
        <v>158</v>
      </c>
      <c r="E229" s="226" t="s">
        <v>17</v>
      </c>
      <c r="F229" s="227" t="s">
        <v>801</v>
      </c>
      <c r="G229" s="225"/>
      <c r="H229" s="226" t="s">
        <v>17</v>
      </c>
      <c r="I229" s="225"/>
      <c r="J229" s="225"/>
      <c r="K229" s="225"/>
      <c r="L229" s="228"/>
      <c r="M229" s="229"/>
      <c r="N229" s="230"/>
      <c r="O229" s="230"/>
      <c r="P229" s="230"/>
      <c r="Q229" s="230"/>
      <c r="R229" s="230"/>
      <c r="S229" s="230"/>
      <c r="T229" s="23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2" t="s">
        <v>158</v>
      </c>
      <c r="AU229" s="232" t="s">
        <v>82</v>
      </c>
      <c r="AV229" s="13" t="s">
        <v>80</v>
      </c>
      <c r="AW229" s="13" t="s">
        <v>35</v>
      </c>
      <c r="AX229" s="13" t="s">
        <v>73</v>
      </c>
      <c r="AY229" s="232" t="s">
        <v>145</v>
      </c>
    </row>
    <row r="230" s="14" customFormat="1">
      <c r="A230" s="14"/>
      <c r="B230" s="233"/>
      <c r="C230" s="234"/>
      <c r="D230" s="218" t="s">
        <v>158</v>
      </c>
      <c r="E230" s="235" t="s">
        <v>17</v>
      </c>
      <c r="F230" s="236" t="s">
        <v>300</v>
      </c>
      <c r="G230" s="234"/>
      <c r="H230" s="237">
        <v>20</v>
      </c>
      <c r="I230" s="234"/>
      <c r="J230" s="234"/>
      <c r="K230" s="234"/>
      <c r="L230" s="238"/>
      <c r="M230" s="239"/>
      <c r="N230" s="240"/>
      <c r="O230" s="240"/>
      <c r="P230" s="240"/>
      <c r="Q230" s="240"/>
      <c r="R230" s="240"/>
      <c r="S230" s="240"/>
      <c r="T230" s="24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2" t="s">
        <v>158</v>
      </c>
      <c r="AU230" s="242" t="s">
        <v>82</v>
      </c>
      <c r="AV230" s="14" t="s">
        <v>82</v>
      </c>
      <c r="AW230" s="14" t="s">
        <v>35</v>
      </c>
      <c r="AX230" s="14" t="s">
        <v>73</v>
      </c>
      <c r="AY230" s="242" t="s">
        <v>145</v>
      </c>
    </row>
    <row r="231" s="15" customFormat="1">
      <c r="A231" s="15"/>
      <c r="B231" s="252"/>
      <c r="C231" s="253"/>
      <c r="D231" s="218" t="s">
        <v>158</v>
      </c>
      <c r="E231" s="254" t="s">
        <v>17</v>
      </c>
      <c r="F231" s="255" t="s">
        <v>258</v>
      </c>
      <c r="G231" s="253"/>
      <c r="H231" s="256">
        <v>29.100000000000001</v>
      </c>
      <c r="I231" s="253"/>
      <c r="J231" s="253"/>
      <c r="K231" s="253"/>
      <c r="L231" s="257"/>
      <c r="M231" s="258"/>
      <c r="N231" s="259"/>
      <c r="O231" s="259"/>
      <c r="P231" s="259"/>
      <c r="Q231" s="259"/>
      <c r="R231" s="259"/>
      <c r="S231" s="259"/>
      <c r="T231" s="26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1" t="s">
        <v>158</v>
      </c>
      <c r="AU231" s="261" t="s">
        <v>82</v>
      </c>
      <c r="AV231" s="15" t="s">
        <v>152</v>
      </c>
      <c r="AW231" s="15" t="s">
        <v>35</v>
      </c>
      <c r="AX231" s="15" t="s">
        <v>80</v>
      </c>
      <c r="AY231" s="261" t="s">
        <v>145</v>
      </c>
    </row>
    <row r="232" s="2" customFormat="1" ht="24.15" customHeight="1">
      <c r="A232" s="34"/>
      <c r="B232" s="35"/>
      <c r="C232" s="206" t="s">
        <v>7</v>
      </c>
      <c r="D232" s="206" t="s">
        <v>147</v>
      </c>
      <c r="E232" s="207" t="s">
        <v>802</v>
      </c>
      <c r="F232" s="208" t="s">
        <v>803</v>
      </c>
      <c r="G232" s="209" t="s">
        <v>355</v>
      </c>
      <c r="H232" s="210">
        <v>29.100000000000001</v>
      </c>
      <c r="I232" s="211">
        <v>208</v>
      </c>
      <c r="J232" s="211">
        <f>ROUND(I232*H232,2)</f>
        <v>6052.8000000000002</v>
      </c>
      <c r="K232" s="208" t="s">
        <v>151</v>
      </c>
      <c r="L232" s="40"/>
      <c r="M232" s="212" t="s">
        <v>17</v>
      </c>
      <c r="N232" s="213" t="s">
        <v>44</v>
      </c>
      <c r="O232" s="214">
        <v>0.025999999999999999</v>
      </c>
      <c r="P232" s="214">
        <f>O232*H232</f>
        <v>0.75660000000000005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16" t="s">
        <v>152</v>
      </c>
      <c r="AT232" s="216" t="s">
        <v>147</v>
      </c>
      <c r="AU232" s="216" t="s">
        <v>82</v>
      </c>
      <c r="AY232" s="19" t="s">
        <v>145</v>
      </c>
      <c r="BE232" s="217">
        <f>IF(N232="základní",J232,0)</f>
        <v>6052.8000000000002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9" t="s">
        <v>80</v>
      </c>
      <c r="BK232" s="217">
        <f>ROUND(I232*H232,2)</f>
        <v>6052.8000000000002</v>
      </c>
      <c r="BL232" s="19" t="s">
        <v>152</v>
      </c>
      <c r="BM232" s="216" t="s">
        <v>804</v>
      </c>
    </row>
    <row r="233" s="2" customFormat="1">
      <c r="A233" s="34"/>
      <c r="B233" s="35"/>
      <c r="C233" s="36"/>
      <c r="D233" s="218" t="s">
        <v>154</v>
      </c>
      <c r="E233" s="36"/>
      <c r="F233" s="219" t="s">
        <v>805</v>
      </c>
      <c r="G233" s="36"/>
      <c r="H233" s="36"/>
      <c r="I233" s="36"/>
      <c r="J233" s="36"/>
      <c r="K233" s="36"/>
      <c r="L233" s="40"/>
      <c r="M233" s="220"/>
      <c r="N233" s="221"/>
      <c r="O233" s="79"/>
      <c r="P233" s="79"/>
      <c r="Q233" s="79"/>
      <c r="R233" s="79"/>
      <c r="S233" s="79"/>
      <c r="T233" s="80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154</v>
      </c>
      <c r="AU233" s="19" t="s">
        <v>82</v>
      </c>
    </row>
    <row r="234" s="2" customFormat="1">
      <c r="A234" s="34"/>
      <c r="B234" s="35"/>
      <c r="C234" s="36"/>
      <c r="D234" s="222" t="s">
        <v>156</v>
      </c>
      <c r="E234" s="36"/>
      <c r="F234" s="223" t="s">
        <v>806</v>
      </c>
      <c r="G234" s="36"/>
      <c r="H234" s="36"/>
      <c r="I234" s="36"/>
      <c r="J234" s="36"/>
      <c r="K234" s="36"/>
      <c r="L234" s="40"/>
      <c r="M234" s="220"/>
      <c r="N234" s="221"/>
      <c r="O234" s="79"/>
      <c r="P234" s="79"/>
      <c r="Q234" s="79"/>
      <c r="R234" s="79"/>
      <c r="S234" s="79"/>
      <c r="T234" s="80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9" t="s">
        <v>156</v>
      </c>
      <c r="AU234" s="19" t="s">
        <v>82</v>
      </c>
    </row>
    <row r="235" s="13" customFormat="1">
      <c r="A235" s="13"/>
      <c r="B235" s="224"/>
      <c r="C235" s="225"/>
      <c r="D235" s="218" t="s">
        <v>158</v>
      </c>
      <c r="E235" s="226" t="s">
        <v>17</v>
      </c>
      <c r="F235" s="227" t="s">
        <v>159</v>
      </c>
      <c r="G235" s="225"/>
      <c r="H235" s="226" t="s">
        <v>17</v>
      </c>
      <c r="I235" s="225"/>
      <c r="J235" s="225"/>
      <c r="K235" s="225"/>
      <c r="L235" s="228"/>
      <c r="M235" s="229"/>
      <c r="N235" s="230"/>
      <c r="O235" s="230"/>
      <c r="P235" s="230"/>
      <c r="Q235" s="230"/>
      <c r="R235" s="230"/>
      <c r="S235" s="230"/>
      <c r="T235" s="23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2" t="s">
        <v>158</v>
      </c>
      <c r="AU235" s="232" t="s">
        <v>82</v>
      </c>
      <c r="AV235" s="13" t="s">
        <v>80</v>
      </c>
      <c r="AW235" s="13" t="s">
        <v>35</v>
      </c>
      <c r="AX235" s="13" t="s">
        <v>73</v>
      </c>
      <c r="AY235" s="232" t="s">
        <v>145</v>
      </c>
    </row>
    <row r="236" s="13" customFormat="1">
      <c r="A236" s="13"/>
      <c r="B236" s="224"/>
      <c r="C236" s="225"/>
      <c r="D236" s="218" t="s">
        <v>158</v>
      </c>
      <c r="E236" s="226" t="s">
        <v>17</v>
      </c>
      <c r="F236" s="227" t="s">
        <v>799</v>
      </c>
      <c r="G236" s="225"/>
      <c r="H236" s="226" t="s">
        <v>17</v>
      </c>
      <c r="I236" s="225"/>
      <c r="J236" s="225"/>
      <c r="K236" s="225"/>
      <c r="L236" s="228"/>
      <c r="M236" s="229"/>
      <c r="N236" s="230"/>
      <c r="O236" s="230"/>
      <c r="P236" s="230"/>
      <c r="Q236" s="230"/>
      <c r="R236" s="230"/>
      <c r="S236" s="230"/>
      <c r="T236" s="23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2" t="s">
        <v>158</v>
      </c>
      <c r="AU236" s="232" t="s">
        <v>82</v>
      </c>
      <c r="AV236" s="13" t="s">
        <v>80</v>
      </c>
      <c r="AW236" s="13" t="s">
        <v>35</v>
      </c>
      <c r="AX236" s="13" t="s">
        <v>73</v>
      </c>
      <c r="AY236" s="232" t="s">
        <v>145</v>
      </c>
    </row>
    <row r="237" s="14" customFormat="1">
      <c r="A237" s="14"/>
      <c r="B237" s="233"/>
      <c r="C237" s="234"/>
      <c r="D237" s="218" t="s">
        <v>158</v>
      </c>
      <c r="E237" s="235" t="s">
        <v>17</v>
      </c>
      <c r="F237" s="236" t="s">
        <v>688</v>
      </c>
      <c r="G237" s="234"/>
      <c r="H237" s="237">
        <v>2.4500000000000002</v>
      </c>
      <c r="I237" s="234"/>
      <c r="J237" s="234"/>
      <c r="K237" s="234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158</v>
      </c>
      <c r="AU237" s="242" t="s">
        <v>82</v>
      </c>
      <c r="AV237" s="14" t="s">
        <v>82</v>
      </c>
      <c r="AW237" s="14" t="s">
        <v>35</v>
      </c>
      <c r="AX237" s="14" t="s">
        <v>73</v>
      </c>
      <c r="AY237" s="242" t="s">
        <v>145</v>
      </c>
    </row>
    <row r="238" s="13" customFormat="1">
      <c r="A238" s="13"/>
      <c r="B238" s="224"/>
      <c r="C238" s="225"/>
      <c r="D238" s="218" t="s">
        <v>158</v>
      </c>
      <c r="E238" s="226" t="s">
        <v>17</v>
      </c>
      <c r="F238" s="227" t="s">
        <v>800</v>
      </c>
      <c r="G238" s="225"/>
      <c r="H238" s="226" t="s">
        <v>17</v>
      </c>
      <c r="I238" s="225"/>
      <c r="J238" s="225"/>
      <c r="K238" s="225"/>
      <c r="L238" s="228"/>
      <c r="M238" s="229"/>
      <c r="N238" s="230"/>
      <c r="O238" s="230"/>
      <c r="P238" s="230"/>
      <c r="Q238" s="230"/>
      <c r="R238" s="230"/>
      <c r="S238" s="230"/>
      <c r="T238" s="23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158</v>
      </c>
      <c r="AU238" s="232" t="s">
        <v>82</v>
      </c>
      <c r="AV238" s="13" t="s">
        <v>80</v>
      </c>
      <c r="AW238" s="13" t="s">
        <v>35</v>
      </c>
      <c r="AX238" s="13" t="s">
        <v>73</v>
      </c>
      <c r="AY238" s="232" t="s">
        <v>145</v>
      </c>
    </row>
    <row r="239" s="14" customFormat="1">
      <c r="A239" s="14"/>
      <c r="B239" s="233"/>
      <c r="C239" s="234"/>
      <c r="D239" s="218" t="s">
        <v>158</v>
      </c>
      <c r="E239" s="235" t="s">
        <v>17</v>
      </c>
      <c r="F239" s="236" t="s">
        <v>695</v>
      </c>
      <c r="G239" s="234"/>
      <c r="H239" s="237">
        <v>6.6500000000000004</v>
      </c>
      <c r="I239" s="234"/>
      <c r="J239" s="234"/>
      <c r="K239" s="234"/>
      <c r="L239" s="238"/>
      <c r="M239" s="239"/>
      <c r="N239" s="240"/>
      <c r="O239" s="240"/>
      <c r="P239" s="240"/>
      <c r="Q239" s="240"/>
      <c r="R239" s="240"/>
      <c r="S239" s="240"/>
      <c r="T239" s="24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2" t="s">
        <v>158</v>
      </c>
      <c r="AU239" s="242" t="s">
        <v>82</v>
      </c>
      <c r="AV239" s="14" t="s">
        <v>82</v>
      </c>
      <c r="AW239" s="14" t="s">
        <v>35</v>
      </c>
      <c r="AX239" s="14" t="s">
        <v>73</v>
      </c>
      <c r="AY239" s="242" t="s">
        <v>145</v>
      </c>
    </row>
    <row r="240" s="13" customFormat="1">
      <c r="A240" s="13"/>
      <c r="B240" s="224"/>
      <c r="C240" s="225"/>
      <c r="D240" s="218" t="s">
        <v>158</v>
      </c>
      <c r="E240" s="226" t="s">
        <v>17</v>
      </c>
      <c r="F240" s="227" t="s">
        <v>801</v>
      </c>
      <c r="G240" s="225"/>
      <c r="H240" s="226" t="s">
        <v>17</v>
      </c>
      <c r="I240" s="225"/>
      <c r="J240" s="225"/>
      <c r="K240" s="225"/>
      <c r="L240" s="228"/>
      <c r="M240" s="229"/>
      <c r="N240" s="230"/>
      <c r="O240" s="230"/>
      <c r="P240" s="230"/>
      <c r="Q240" s="230"/>
      <c r="R240" s="230"/>
      <c r="S240" s="230"/>
      <c r="T240" s="23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2" t="s">
        <v>158</v>
      </c>
      <c r="AU240" s="232" t="s">
        <v>82</v>
      </c>
      <c r="AV240" s="13" t="s">
        <v>80</v>
      </c>
      <c r="AW240" s="13" t="s">
        <v>35</v>
      </c>
      <c r="AX240" s="13" t="s">
        <v>73</v>
      </c>
      <c r="AY240" s="232" t="s">
        <v>145</v>
      </c>
    </row>
    <row r="241" s="14" customFormat="1">
      <c r="A241" s="14"/>
      <c r="B241" s="233"/>
      <c r="C241" s="234"/>
      <c r="D241" s="218" t="s">
        <v>158</v>
      </c>
      <c r="E241" s="235" t="s">
        <v>17</v>
      </c>
      <c r="F241" s="236" t="s">
        <v>300</v>
      </c>
      <c r="G241" s="234"/>
      <c r="H241" s="237">
        <v>20</v>
      </c>
      <c r="I241" s="234"/>
      <c r="J241" s="234"/>
      <c r="K241" s="234"/>
      <c r="L241" s="238"/>
      <c r="M241" s="239"/>
      <c r="N241" s="240"/>
      <c r="O241" s="240"/>
      <c r="P241" s="240"/>
      <c r="Q241" s="240"/>
      <c r="R241" s="240"/>
      <c r="S241" s="240"/>
      <c r="T241" s="24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2" t="s">
        <v>158</v>
      </c>
      <c r="AU241" s="242" t="s">
        <v>82</v>
      </c>
      <c r="AV241" s="14" t="s">
        <v>82</v>
      </c>
      <c r="AW241" s="14" t="s">
        <v>35</v>
      </c>
      <c r="AX241" s="14" t="s">
        <v>73</v>
      </c>
      <c r="AY241" s="242" t="s">
        <v>145</v>
      </c>
    </row>
    <row r="242" s="15" customFormat="1">
      <c r="A242" s="15"/>
      <c r="B242" s="252"/>
      <c r="C242" s="253"/>
      <c r="D242" s="218" t="s">
        <v>158</v>
      </c>
      <c r="E242" s="254" t="s">
        <v>17</v>
      </c>
      <c r="F242" s="255" t="s">
        <v>258</v>
      </c>
      <c r="G242" s="253"/>
      <c r="H242" s="256">
        <v>29.100000000000001</v>
      </c>
      <c r="I242" s="253"/>
      <c r="J242" s="253"/>
      <c r="K242" s="253"/>
      <c r="L242" s="257"/>
      <c r="M242" s="258"/>
      <c r="N242" s="259"/>
      <c r="O242" s="259"/>
      <c r="P242" s="259"/>
      <c r="Q242" s="259"/>
      <c r="R242" s="259"/>
      <c r="S242" s="259"/>
      <c r="T242" s="26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1" t="s">
        <v>158</v>
      </c>
      <c r="AU242" s="261" t="s">
        <v>82</v>
      </c>
      <c r="AV242" s="15" t="s">
        <v>152</v>
      </c>
      <c r="AW242" s="15" t="s">
        <v>35</v>
      </c>
      <c r="AX242" s="15" t="s">
        <v>80</v>
      </c>
      <c r="AY242" s="261" t="s">
        <v>145</v>
      </c>
    </row>
    <row r="243" s="2" customFormat="1" ht="33" customHeight="1">
      <c r="A243" s="34"/>
      <c r="B243" s="35"/>
      <c r="C243" s="206" t="s">
        <v>318</v>
      </c>
      <c r="D243" s="206" t="s">
        <v>147</v>
      </c>
      <c r="E243" s="207" t="s">
        <v>807</v>
      </c>
      <c r="F243" s="208" t="s">
        <v>808</v>
      </c>
      <c r="G243" s="209" t="s">
        <v>355</v>
      </c>
      <c r="H243" s="210">
        <v>26.649999999999999</v>
      </c>
      <c r="I243" s="211">
        <v>885</v>
      </c>
      <c r="J243" s="211">
        <f>ROUND(I243*H243,2)</f>
        <v>23585.25</v>
      </c>
      <c r="K243" s="208" t="s">
        <v>151</v>
      </c>
      <c r="L243" s="40"/>
      <c r="M243" s="212" t="s">
        <v>17</v>
      </c>
      <c r="N243" s="213" t="s">
        <v>44</v>
      </c>
      <c r="O243" s="214">
        <v>0.307</v>
      </c>
      <c r="P243" s="214">
        <f>O243*H243</f>
        <v>8.1815499999999997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6" t="s">
        <v>152</v>
      </c>
      <c r="AT243" s="216" t="s">
        <v>147</v>
      </c>
      <c r="AU243" s="216" t="s">
        <v>82</v>
      </c>
      <c r="AY243" s="19" t="s">
        <v>145</v>
      </c>
      <c r="BE243" s="217">
        <f>IF(N243="základní",J243,0)</f>
        <v>23585.25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9" t="s">
        <v>80</v>
      </c>
      <c r="BK243" s="217">
        <f>ROUND(I243*H243,2)</f>
        <v>23585.25</v>
      </c>
      <c r="BL243" s="19" t="s">
        <v>152</v>
      </c>
      <c r="BM243" s="216" t="s">
        <v>809</v>
      </c>
    </row>
    <row r="244" s="2" customFormat="1">
      <c r="A244" s="34"/>
      <c r="B244" s="35"/>
      <c r="C244" s="36"/>
      <c r="D244" s="218" t="s">
        <v>154</v>
      </c>
      <c r="E244" s="36"/>
      <c r="F244" s="219" t="s">
        <v>810</v>
      </c>
      <c r="G244" s="36"/>
      <c r="H244" s="36"/>
      <c r="I244" s="36"/>
      <c r="J244" s="36"/>
      <c r="K244" s="36"/>
      <c r="L244" s="40"/>
      <c r="M244" s="220"/>
      <c r="N244" s="221"/>
      <c r="O244" s="79"/>
      <c r="P244" s="79"/>
      <c r="Q244" s="79"/>
      <c r="R244" s="79"/>
      <c r="S244" s="79"/>
      <c r="T244" s="80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9" t="s">
        <v>154</v>
      </c>
      <c r="AU244" s="19" t="s">
        <v>82</v>
      </c>
    </row>
    <row r="245" s="2" customFormat="1">
      <c r="A245" s="34"/>
      <c r="B245" s="35"/>
      <c r="C245" s="36"/>
      <c r="D245" s="222" t="s">
        <v>156</v>
      </c>
      <c r="E245" s="36"/>
      <c r="F245" s="223" t="s">
        <v>811</v>
      </c>
      <c r="G245" s="36"/>
      <c r="H245" s="36"/>
      <c r="I245" s="36"/>
      <c r="J245" s="36"/>
      <c r="K245" s="36"/>
      <c r="L245" s="40"/>
      <c r="M245" s="220"/>
      <c r="N245" s="221"/>
      <c r="O245" s="79"/>
      <c r="P245" s="79"/>
      <c r="Q245" s="79"/>
      <c r="R245" s="79"/>
      <c r="S245" s="79"/>
      <c r="T245" s="80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9" t="s">
        <v>156</v>
      </c>
      <c r="AU245" s="19" t="s">
        <v>82</v>
      </c>
    </row>
    <row r="246" s="13" customFormat="1">
      <c r="A246" s="13"/>
      <c r="B246" s="224"/>
      <c r="C246" s="225"/>
      <c r="D246" s="218" t="s">
        <v>158</v>
      </c>
      <c r="E246" s="226" t="s">
        <v>17</v>
      </c>
      <c r="F246" s="227" t="s">
        <v>159</v>
      </c>
      <c r="G246" s="225"/>
      <c r="H246" s="226" t="s">
        <v>17</v>
      </c>
      <c r="I246" s="225"/>
      <c r="J246" s="225"/>
      <c r="K246" s="225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158</v>
      </c>
      <c r="AU246" s="232" t="s">
        <v>82</v>
      </c>
      <c r="AV246" s="13" t="s">
        <v>80</v>
      </c>
      <c r="AW246" s="13" t="s">
        <v>35</v>
      </c>
      <c r="AX246" s="13" t="s">
        <v>73</v>
      </c>
      <c r="AY246" s="232" t="s">
        <v>145</v>
      </c>
    </row>
    <row r="247" s="13" customFormat="1">
      <c r="A247" s="13"/>
      <c r="B247" s="224"/>
      <c r="C247" s="225"/>
      <c r="D247" s="218" t="s">
        <v>158</v>
      </c>
      <c r="E247" s="226" t="s">
        <v>17</v>
      </c>
      <c r="F247" s="227" t="s">
        <v>800</v>
      </c>
      <c r="G247" s="225"/>
      <c r="H247" s="226" t="s">
        <v>17</v>
      </c>
      <c r="I247" s="225"/>
      <c r="J247" s="225"/>
      <c r="K247" s="225"/>
      <c r="L247" s="228"/>
      <c r="M247" s="229"/>
      <c r="N247" s="230"/>
      <c r="O247" s="230"/>
      <c r="P247" s="230"/>
      <c r="Q247" s="230"/>
      <c r="R247" s="230"/>
      <c r="S247" s="230"/>
      <c r="T247" s="23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2" t="s">
        <v>158</v>
      </c>
      <c r="AU247" s="232" t="s">
        <v>82</v>
      </c>
      <c r="AV247" s="13" t="s">
        <v>80</v>
      </c>
      <c r="AW247" s="13" t="s">
        <v>35</v>
      </c>
      <c r="AX247" s="13" t="s">
        <v>73</v>
      </c>
      <c r="AY247" s="232" t="s">
        <v>145</v>
      </c>
    </row>
    <row r="248" s="14" customFormat="1">
      <c r="A248" s="14"/>
      <c r="B248" s="233"/>
      <c r="C248" s="234"/>
      <c r="D248" s="218" t="s">
        <v>158</v>
      </c>
      <c r="E248" s="235" t="s">
        <v>17</v>
      </c>
      <c r="F248" s="236" t="s">
        <v>695</v>
      </c>
      <c r="G248" s="234"/>
      <c r="H248" s="237">
        <v>6.6500000000000004</v>
      </c>
      <c r="I248" s="234"/>
      <c r="J248" s="234"/>
      <c r="K248" s="234"/>
      <c r="L248" s="238"/>
      <c r="M248" s="239"/>
      <c r="N248" s="240"/>
      <c r="O248" s="240"/>
      <c r="P248" s="240"/>
      <c r="Q248" s="240"/>
      <c r="R248" s="240"/>
      <c r="S248" s="240"/>
      <c r="T248" s="241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2" t="s">
        <v>158</v>
      </c>
      <c r="AU248" s="242" t="s">
        <v>82</v>
      </c>
      <c r="AV248" s="14" t="s">
        <v>82</v>
      </c>
      <c r="AW248" s="14" t="s">
        <v>35</v>
      </c>
      <c r="AX248" s="14" t="s">
        <v>73</v>
      </c>
      <c r="AY248" s="242" t="s">
        <v>145</v>
      </c>
    </row>
    <row r="249" s="13" customFormat="1">
      <c r="A249" s="13"/>
      <c r="B249" s="224"/>
      <c r="C249" s="225"/>
      <c r="D249" s="218" t="s">
        <v>158</v>
      </c>
      <c r="E249" s="226" t="s">
        <v>17</v>
      </c>
      <c r="F249" s="227" t="s">
        <v>801</v>
      </c>
      <c r="G249" s="225"/>
      <c r="H249" s="226" t="s">
        <v>17</v>
      </c>
      <c r="I249" s="225"/>
      <c r="J249" s="225"/>
      <c r="K249" s="225"/>
      <c r="L249" s="228"/>
      <c r="M249" s="229"/>
      <c r="N249" s="230"/>
      <c r="O249" s="230"/>
      <c r="P249" s="230"/>
      <c r="Q249" s="230"/>
      <c r="R249" s="230"/>
      <c r="S249" s="230"/>
      <c r="T249" s="23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2" t="s">
        <v>158</v>
      </c>
      <c r="AU249" s="232" t="s">
        <v>82</v>
      </c>
      <c r="AV249" s="13" t="s">
        <v>80</v>
      </c>
      <c r="AW249" s="13" t="s">
        <v>35</v>
      </c>
      <c r="AX249" s="13" t="s">
        <v>73</v>
      </c>
      <c r="AY249" s="232" t="s">
        <v>145</v>
      </c>
    </row>
    <row r="250" s="14" customFormat="1">
      <c r="A250" s="14"/>
      <c r="B250" s="233"/>
      <c r="C250" s="234"/>
      <c r="D250" s="218" t="s">
        <v>158</v>
      </c>
      <c r="E250" s="235" t="s">
        <v>17</v>
      </c>
      <c r="F250" s="236" t="s">
        <v>300</v>
      </c>
      <c r="G250" s="234"/>
      <c r="H250" s="237">
        <v>20</v>
      </c>
      <c r="I250" s="234"/>
      <c r="J250" s="234"/>
      <c r="K250" s="234"/>
      <c r="L250" s="238"/>
      <c r="M250" s="239"/>
      <c r="N250" s="240"/>
      <c r="O250" s="240"/>
      <c r="P250" s="240"/>
      <c r="Q250" s="240"/>
      <c r="R250" s="240"/>
      <c r="S250" s="240"/>
      <c r="T250" s="24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2" t="s">
        <v>158</v>
      </c>
      <c r="AU250" s="242" t="s">
        <v>82</v>
      </c>
      <c r="AV250" s="14" t="s">
        <v>82</v>
      </c>
      <c r="AW250" s="14" t="s">
        <v>35</v>
      </c>
      <c r="AX250" s="14" t="s">
        <v>73</v>
      </c>
      <c r="AY250" s="242" t="s">
        <v>145</v>
      </c>
    </row>
    <row r="251" s="15" customFormat="1">
      <c r="A251" s="15"/>
      <c r="B251" s="252"/>
      <c r="C251" s="253"/>
      <c r="D251" s="218" t="s">
        <v>158</v>
      </c>
      <c r="E251" s="254" t="s">
        <v>17</v>
      </c>
      <c r="F251" s="255" t="s">
        <v>258</v>
      </c>
      <c r="G251" s="253"/>
      <c r="H251" s="256">
        <v>26.649999999999999</v>
      </c>
      <c r="I251" s="253"/>
      <c r="J251" s="253"/>
      <c r="K251" s="253"/>
      <c r="L251" s="257"/>
      <c r="M251" s="258"/>
      <c r="N251" s="259"/>
      <c r="O251" s="259"/>
      <c r="P251" s="259"/>
      <c r="Q251" s="259"/>
      <c r="R251" s="259"/>
      <c r="S251" s="259"/>
      <c r="T251" s="26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1" t="s">
        <v>158</v>
      </c>
      <c r="AU251" s="261" t="s">
        <v>82</v>
      </c>
      <c r="AV251" s="15" t="s">
        <v>152</v>
      </c>
      <c r="AW251" s="15" t="s">
        <v>35</v>
      </c>
      <c r="AX251" s="15" t="s">
        <v>80</v>
      </c>
      <c r="AY251" s="261" t="s">
        <v>145</v>
      </c>
    </row>
    <row r="252" s="2" customFormat="1" ht="24.15" customHeight="1">
      <c r="A252" s="34"/>
      <c r="B252" s="35"/>
      <c r="C252" s="206" t="s">
        <v>324</v>
      </c>
      <c r="D252" s="206" t="s">
        <v>147</v>
      </c>
      <c r="E252" s="207" t="s">
        <v>812</v>
      </c>
      <c r="F252" s="208" t="s">
        <v>813</v>
      </c>
      <c r="G252" s="209" t="s">
        <v>355</v>
      </c>
      <c r="H252" s="210">
        <v>26.649999999999999</v>
      </c>
      <c r="I252" s="211">
        <v>6.4900000000000002</v>
      </c>
      <c r="J252" s="211">
        <f>ROUND(I252*H252,2)</f>
        <v>172.96000000000001</v>
      </c>
      <c r="K252" s="208" t="s">
        <v>151</v>
      </c>
      <c r="L252" s="40"/>
      <c r="M252" s="212" t="s">
        <v>17</v>
      </c>
      <c r="N252" s="213" t="s">
        <v>44</v>
      </c>
      <c r="O252" s="214">
        <v>0.0089999999999999993</v>
      </c>
      <c r="P252" s="214">
        <f>O252*H252</f>
        <v>0.23984999999999998</v>
      </c>
      <c r="Q252" s="214">
        <v>0.0050099999999999997</v>
      </c>
      <c r="R252" s="214">
        <f>Q252*H252</f>
        <v>0.13351649999999998</v>
      </c>
      <c r="S252" s="214">
        <v>0</v>
      </c>
      <c r="T252" s="215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6" t="s">
        <v>152</v>
      </c>
      <c r="AT252" s="216" t="s">
        <v>147</v>
      </c>
      <c r="AU252" s="216" t="s">
        <v>82</v>
      </c>
      <c r="AY252" s="19" t="s">
        <v>145</v>
      </c>
      <c r="BE252" s="217">
        <f>IF(N252="základní",J252,0)</f>
        <v>172.96000000000001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9" t="s">
        <v>80</v>
      </c>
      <c r="BK252" s="217">
        <f>ROUND(I252*H252,2)</f>
        <v>172.96000000000001</v>
      </c>
      <c r="BL252" s="19" t="s">
        <v>152</v>
      </c>
      <c r="BM252" s="216" t="s">
        <v>814</v>
      </c>
    </row>
    <row r="253" s="2" customFormat="1">
      <c r="A253" s="34"/>
      <c r="B253" s="35"/>
      <c r="C253" s="36"/>
      <c r="D253" s="218" t="s">
        <v>154</v>
      </c>
      <c r="E253" s="36"/>
      <c r="F253" s="219" t="s">
        <v>815</v>
      </c>
      <c r="G253" s="36"/>
      <c r="H253" s="36"/>
      <c r="I253" s="36"/>
      <c r="J253" s="36"/>
      <c r="K253" s="36"/>
      <c r="L253" s="40"/>
      <c r="M253" s="220"/>
      <c r="N253" s="221"/>
      <c r="O253" s="79"/>
      <c r="P253" s="79"/>
      <c r="Q253" s="79"/>
      <c r="R253" s="79"/>
      <c r="S253" s="79"/>
      <c r="T253" s="80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9" t="s">
        <v>154</v>
      </c>
      <c r="AU253" s="19" t="s">
        <v>82</v>
      </c>
    </row>
    <row r="254" s="2" customFormat="1">
      <c r="A254" s="34"/>
      <c r="B254" s="35"/>
      <c r="C254" s="36"/>
      <c r="D254" s="222" t="s">
        <v>156</v>
      </c>
      <c r="E254" s="36"/>
      <c r="F254" s="223" t="s">
        <v>816</v>
      </c>
      <c r="G254" s="36"/>
      <c r="H254" s="36"/>
      <c r="I254" s="36"/>
      <c r="J254" s="36"/>
      <c r="K254" s="36"/>
      <c r="L254" s="40"/>
      <c r="M254" s="220"/>
      <c r="N254" s="221"/>
      <c r="O254" s="79"/>
      <c r="P254" s="79"/>
      <c r="Q254" s="79"/>
      <c r="R254" s="79"/>
      <c r="S254" s="79"/>
      <c r="T254" s="80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9" t="s">
        <v>156</v>
      </c>
      <c r="AU254" s="19" t="s">
        <v>82</v>
      </c>
    </row>
    <row r="255" s="13" customFormat="1">
      <c r="A255" s="13"/>
      <c r="B255" s="224"/>
      <c r="C255" s="225"/>
      <c r="D255" s="218" t="s">
        <v>158</v>
      </c>
      <c r="E255" s="226" t="s">
        <v>17</v>
      </c>
      <c r="F255" s="227" t="s">
        <v>159</v>
      </c>
      <c r="G255" s="225"/>
      <c r="H255" s="226" t="s">
        <v>17</v>
      </c>
      <c r="I255" s="225"/>
      <c r="J255" s="225"/>
      <c r="K255" s="225"/>
      <c r="L255" s="228"/>
      <c r="M255" s="229"/>
      <c r="N255" s="230"/>
      <c r="O255" s="230"/>
      <c r="P255" s="230"/>
      <c r="Q255" s="230"/>
      <c r="R255" s="230"/>
      <c r="S255" s="230"/>
      <c r="T255" s="23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2" t="s">
        <v>158</v>
      </c>
      <c r="AU255" s="232" t="s">
        <v>82</v>
      </c>
      <c r="AV255" s="13" t="s">
        <v>80</v>
      </c>
      <c r="AW255" s="13" t="s">
        <v>35</v>
      </c>
      <c r="AX255" s="13" t="s">
        <v>73</v>
      </c>
      <c r="AY255" s="232" t="s">
        <v>145</v>
      </c>
    </row>
    <row r="256" s="13" customFormat="1">
      <c r="A256" s="13"/>
      <c r="B256" s="224"/>
      <c r="C256" s="225"/>
      <c r="D256" s="218" t="s">
        <v>158</v>
      </c>
      <c r="E256" s="226" t="s">
        <v>17</v>
      </c>
      <c r="F256" s="227" t="s">
        <v>800</v>
      </c>
      <c r="G256" s="225"/>
      <c r="H256" s="226" t="s">
        <v>17</v>
      </c>
      <c r="I256" s="225"/>
      <c r="J256" s="225"/>
      <c r="K256" s="225"/>
      <c r="L256" s="228"/>
      <c r="M256" s="229"/>
      <c r="N256" s="230"/>
      <c r="O256" s="230"/>
      <c r="P256" s="230"/>
      <c r="Q256" s="230"/>
      <c r="R256" s="230"/>
      <c r="S256" s="230"/>
      <c r="T256" s="23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2" t="s">
        <v>158</v>
      </c>
      <c r="AU256" s="232" t="s">
        <v>82</v>
      </c>
      <c r="AV256" s="13" t="s">
        <v>80</v>
      </c>
      <c r="AW256" s="13" t="s">
        <v>35</v>
      </c>
      <c r="AX256" s="13" t="s">
        <v>73</v>
      </c>
      <c r="AY256" s="232" t="s">
        <v>145</v>
      </c>
    </row>
    <row r="257" s="14" customFormat="1">
      <c r="A257" s="14"/>
      <c r="B257" s="233"/>
      <c r="C257" s="234"/>
      <c r="D257" s="218" t="s">
        <v>158</v>
      </c>
      <c r="E257" s="235" t="s">
        <v>17</v>
      </c>
      <c r="F257" s="236" t="s">
        <v>695</v>
      </c>
      <c r="G257" s="234"/>
      <c r="H257" s="237">
        <v>6.6500000000000004</v>
      </c>
      <c r="I257" s="234"/>
      <c r="J257" s="234"/>
      <c r="K257" s="234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158</v>
      </c>
      <c r="AU257" s="242" t="s">
        <v>82</v>
      </c>
      <c r="AV257" s="14" t="s">
        <v>82</v>
      </c>
      <c r="AW257" s="14" t="s">
        <v>35</v>
      </c>
      <c r="AX257" s="14" t="s">
        <v>73</v>
      </c>
      <c r="AY257" s="242" t="s">
        <v>145</v>
      </c>
    </row>
    <row r="258" s="13" customFormat="1">
      <c r="A258" s="13"/>
      <c r="B258" s="224"/>
      <c r="C258" s="225"/>
      <c r="D258" s="218" t="s">
        <v>158</v>
      </c>
      <c r="E258" s="226" t="s">
        <v>17</v>
      </c>
      <c r="F258" s="227" t="s">
        <v>801</v>
      </c>
      <c r="G258" s="225"/>
      <c r="H258" s="226" t="s">
        <v>17</v>
      </c>
      <c r="I258" s="225"/>
      <c r="J258" s="225"/>
      <c r="K258" s="225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158</v>
      </c>
      <c r="AU258" s="232" t="s">
        <v>82</v>
      </c>
      <c r="AV258" s="13" t="s">
        <v>80</v>
      </c>
      <c r="AW258" s="13" t="s">
        <v>35</v>
      </c>
      <c r="AX258" s="13" t="s">
        <v>73</v>
      </c>
      <c r="AY258" s="232" t="s">
        <v>145</v>
      </c>
    </row>
    <row r="259" s="14" customFormat="1">
      <c r="A259" s="14"/>
      <c r="B259" s="233"/>
      <c r="C259" s="234"/>
      <c r="D259" s="218" t="s">
        <v>158</v>
      </c>
      <c r="E259" s="235" t="s">
        <v>17</v>
      </c>
      <c r="F259" s="236" t="s">
        <v>300</v>
      </c>
      <c r="G259" s="234"/>
      <c r="H259" s="237">
        <v>20</v>
      </c>
      <c r="I259" s="234"/>
      <c r="J259" s="234"/>
      <c r="K259" s="234"/>
      <c r="L259" s="238"/>
      <c r="M259" s="239"/>
      <c r="N259" s="240"/>
      <c r="O259" s="240"/>
      <c r="P259" s="240"/>
      <c r="Q259" s="240"/>
      <c r="R259" s="240"/>
      <c r="S259" s="240"/>
      <c r="T259" s="24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2" t="s">
        <v>158</v>
      </c>
      <c r="AU259" s="242" t="s">
        <v>82</v>
      </c>
      <c r="AV259" s="14" t="s">
        <v>82</v>
      </c>
      <c r="AW259" s="14" t="s">
        <v>35</v>
      </c>
      <c r="AX259" s="14" t="s">
        <v>73</v>
      </c>
      <c r="AY259" s="242" t="s">
        <v>145</v>
      </c>
    </row>
    <row r="260" s="15" customFormat="1">
      <c r="A260" s="15"/>
      <c r="B260" s="252"/>
      <c r="C260" s="253"/>
      <c r="D260" s="218" t="s">
        <v>158</v>
      </c>
      <c r="E260" s="254" t="s">
        <v>17</v>
      </c>
      <c r="F260" s="255" t="s">
        <v>258</v>
      </c>
      <c r="G260" s="253"/>
      <c r="H260" s="256">
        <v>26.649999999999999</v>
      </c>
      <c r="I260" s="253"/>
      <c r="J260" s="253"/>
      <c r="K260" s="253"/>
      <c r="L260" s="257"/>
      <c r="M260" s="258"/>
      <c r="N260" s="259"/>
      <c r="O260" s="259"/>
      <c r="P260" s="259"/>
      <c r="Q260" s="259"/>
      <c r="R260" s="259"/>
      <c r="S260" s="259"/>
      <c r="T260" s="26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1" t="s">
        <v>158</v>
      </c>
      <c r="AU260" s="261" t="s">
        <v>82</v>
      </c>
      <c r="AV260" s="15" t="s">
        <v>152</v>
      </c>
      <c r="AW260" s="15" t="s">
        <v>35</v>
      </c>
      <c r="AX260" s="15" t="s">
        <v>80</v>
      </c>
      <c r="AY260" s="261" t="s">
        <v>145</v>
      </c>
    </row>
    <row r="261" s="2" customFormat="1" ht="24.15" customHeight="1">
      <c r="A261" s="34"/>
      <c r="B261" s="35"/>
      <c r="C261" s="206" t="s">
        <v>330</v>
      </c>
      <c r="D261" s="206" t="s">
        <v>147</v>
      </c>
      <c r="E261" s="207" t="s">
        <v>817</v>
      </c>
      <c r="F261" s="208" t="s">
        <v>818</v>
      </c>
      <c r="G261" s="209" t="s">
        <v>355</v>
      </c>
      <c r="H261" s="210">
        <v>26.649999999999999</v>
      </c>
      <c r="I261" s="211">
        <v>22.5</v>
      </c>
      <c r="J261" s="211">
        <f>ROUND(I261*H261,2)</f>
        <v>599.63</v>
      </c>
      <c r="K261" s="208" t="s">
        <v>151</v>
      </c>
      <c r="L261" s="40"/>
      <c r="M261" s="212" t="s">
        <v>17</v>
      </c>
      <c r="N261" s="213" t="s">
        <v>44</v>
      </c>
      <c r="O261" s="214">
        <v>0.0080000000000000002</v>
      </c>
      <c r="P261" s="214">
        <f>O261*H261</f>
        <v>0.2132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6" t="s">
        <v>152</v>
      </c>
      <c r="AT261" s="216" t="s">
        <v>147</v>
      </c>
      <c r="AU261" s="216" t="s">
        <v>82</v>
      </c>
      <c r="AY261" s="19" t="s">
        <v>145</v>
      </c>
      <c r="BE261" s="217">
        <f>IF(N261="základní",J261,0)</f>
        <v>599.63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9" t="s">
        <v>80</v>
      </c>
      <c r="BK261" s="217">
        <f>ROUND(I261*H261,2)</f>
        <v>599.63</v>
      </c>
      <c r="BL261" s="19" t="s">
        <v>152</v>
      </c>
      <c r="BM261" s="216" t="s">
        <v>819</v>
      </c>
    </row>
    <row r="262" s="2" customFormat="1">
      <c r="A262" s="34"/>
      <c r="B262" s="35"/>
      <c r="C262" s="36"/>
      <c r="D262" s="218" t="s">
        <v>154</v>
      </c>
      <c r="E262" s="36"/>
      <c r="F262" s="219" t="s">
        <v>820</v>
      </c>
      <c r="G262" s="36"/>
      <c r="H262" s="36"/>
      <c r="I262" s="36"/>
      <c r="J262" s="36"/>
      <c r="K262" s="36"/>
      <c r="L262" s="40"/>
      <c r="M262" s="220"/>
      <c r="N262" s="221"/>
      <c r="O262" s="79"/>
      <c r="P262" s="79"/>
      <c r="Q262" s="79"/>
      <c r="R262" s="79"/>
      <c r="S262" s="79"/>
      <c r="T262" s="80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9" t="s">
        <v>154</v>
      </c>
      <c r="AU262" s="19" t="s">
        <v>82</v>
      </c>
    </row>
    <row r="263" s="2" customFormat="1">
      <c r="A263" s="34"/>
      <c r="B263" s="35"/>
      <c r="C263" s="36"/>
      <c r="D263" s="222" t="s">
        <v>156</v>
      </c>
      <c r="E263" s="36"/>
      <c r="F263" s="223" t="s">
        <v>821</v>
      </c>
      <c r="G263" s="36"/>
      <c r="H263" s="36"/>
      <c r="I263" s="36"/>
      <c r="J263" s="36"/>
      <c r="K263" s="36"/>
      <c r="L263" s="40"/>
      <c r="M263" s="220"/>
      <c r="N263" s="221"/>
      <c r="O263" s="79"/>
      <c r="P263" s="79"/>
      <c r="Q263" s="79"/>
      <c r="R263" s="79"/>
      <c r="S263" s="79"/>
      <c r="T263" s="80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9" t="s">
        <v>156</v>
      </c>
      <c r="AU263" s="19" t="s">
        <v>82</v>
      </c>
    </row>
    <row r="264" s="13" customFormat="1">
      <c r="A264" s="13"/>
      <c r="B264" s="224"/>
      <c r="C264" s="225"/>
      <c r="D264" s="218" t="s">
        <v>158</v>
      </c>
      <c r="E264" s="226" t="s">
        <v>17</v>
      </c>
      <c r="F264" s="227" t="s">
        <v>159</v>
      </c>
      <c r="G264" s="225"/>
      <c r="H264" s="226" t="s">
        <v>17</v>
      </c>
      <c r="I264" s="225"/>
      <c r="J264" s="225"/>
      <c r="K264" s="225"/>
      <c r="L264" s="228"/>
      <c r="M264" s="229"/>
      <c r="N264" s="230"/>
      <c r="O264" s="230"/>
      <c r="P264" s="230"/>
      <c r="Q264" s="230"/>
      <c r="R264" s="230"/>
      <c r="S264" s="230"/>
      <c r="T264" s="23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2" t="s">
        <v>158</v>
      </c>
      <c r="AU264" s="232" t="s">
        <v>82</v>
      </c>
      <c r="AV264" s="13" t="s">
        <v>80</v>
      </c>
      <c r="AW264" s="13" t="s">
        <v>35</v>
      </c>
      <c r="AX264" s="13" t="s">
        <v>73</v>
      </c>
      <c r="AY264" s="232" t="s">
        <v>145</v>
      </c>
    </row>
    <row r="265" s="13" customFormat="1">
      <c r="A265" s="13"/>
      <c r="B265" s="224"/>
      <c r="C265" s="225"/>
      <c r="D265" s="218" t="s">
        <v>158</v>
      </c>
      <c r="E265" s="226" t="s">
        <v>17</v>
      </c>
      <c r="F265" s="227" t="s">
        <v>800</v>
      </c>
      <c r="G265" s="225"/>
      <c r="H265" s="226" t="s">
        <v>17</v>
      </c>
      <c r="I265" s="225"/>
      <c r="J265" s="225"/>
      <c r="K265" s="225"/>
      <c r="L265" s="228"/>
      <c r="M265" s="229"/>
      <c r="N265" s="230"/>
      <c r="O265" s="230"/>
      <c r="P265" s="230"/>
      <c r="Q265" s="230"/>
      <c r="R265" s="230"/>
      <c r="S265" s="230"/>
      <c r="T265" s="23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2" t="s">
        <v>158</v>
      </c>
      <c r="AU265" s="232" t="s">
        <v>82</v>
      </c>
      <c r="AV265" s="13" t="s">
        <v>80</v>
      </c>
      <c r="AW265" s="13" t="s">
        <v>35</v>
      </c>
      <c r="AX265" s="13" t="s">
        <v>73</v>
      </c>
      <c r="AY265" s="232" t="s">
        <v>145</v>
      </c>
    </row>
    <row r="266" s="14" customFormat="1">
      <c r="A266" s="14"/>
      <c r="B266" s="233"/>
      <c r="C266" s="234"/>
      <c r="D266" s="218" t="s">
        <v>158</v>
      </c>
      <c r="E266" s="235" t="s">
        <v>17</v>
      </c>
      <c r="F266" s="236" t="s">
        <v>695</v>
      </c>
      <c r="G266" s="234"/>
      <c r="H266" s="237">
        <v>6.6500000000000004</v>
      </c>
      <c r="I266" s="234"/>
      <c r="J266" s="234"/>
      <c r="K266" s="234"/>
      <c r="L266" s="238"/>
      <c r="M266" s="239"/>
      <c r="N266" s="240"/>
      <c r="O266" s="240"/>
      <c r="P266" s="240"/>
      <c r="Q266" s="240"/>
      <c r="R266" s="240"/>
      <c r="S266" s="240"/>
      <c r="T266" s="24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2" t="s">
        <v>158</v>
      </c>
      <c r="AU266" s="242" t="s">
        <v>82</v>
      </c>
      <c r="AV266" s="14" t="s">
        <v>82</v>
      </c>
      <c r="AW266" s="14" t="s">
        <v>35</v>
      </c>
      <c r="AX266" s="14" t="s">
        <v>73</v>
      </c>
      <c r="AY266" s="242" t="s">
        <v>145</v>
      </c>
    </row>
    <row r="267" s="13" customFormat="1">
      <c r="A267" s="13"/>
      <c r="B267" s="224"/>
      <c r="C267" s="225"/>
      <c r="D267" s="218" t="s">
        <v>158</v>
      </c>
      <c r="E267" s="226" t="s">
        <v>17</v>
      </c>
      <c r="F267" s="227" t="s">
        <v>801</v>
      </c>
      <c r="G267" s="225"/>
      <c r="H267" s="226" t="s">
        <v>17</v>
      </c>
      <c r="I267" s="225"/>
      <c r="J267" s="225"/>
      <c r="K267" s="225"/>
      <c r="L267" s="228"/>
      <c r="M267" s="229"/>
      <c r="N267" s="230"/>
      <c r="O267" s="230"/>
      <c r="P267" s="230"/>
      <c r="Q267" s="230"/>
      <c r="R267" s="230"/>
      <c r="S267" s="230"/>
      <c r="T267" s="23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2" t="s">
        <v>158</v>
      </c>
      <c r="AU267" s="232" t="s">
        <v>82</v>
      </c>
      <c r="AV267" s="13" t="s">
        <v>80</v>
      </c>
      <c r="AW267" s="13" t="s">
        <v>35</v>
      </c>
      <c r="AX267" s="13" t="s">
        <v>73</v>
      </c>
      <c r="AY267" s="232" t="s">
        <v>145</v>
      </c>
    </row>
    <row r="268" s="14" customFormat="1">
      <c r="A268" s="14"/>
      <c r="B268" s="233"/>
      <c r="C268" s="234"/>
      <c r="D268" s="218" t="s">
        <v>158</v>
      </c>
      <c r="E268" s="235" t="s">
        <v>17</v>
      </c>
      <c r="F268" s="236" t="s">
        <v>300</v>
      </c>
      <c r="G268" s="234"/>
      <c r="H268" s="237">
        <v>20</v>
      </c>
      <c r="I268" s="234"/>
      <c r="J268" s="234"/>
      <c r="K268" s="234"/>
      <c r="L268" s="238"/>
      <c r="M268" s="239"/>
      <c r="N268" s="240"/>
      <c r="O268" s="240"/>
      <c r="P268" s="240"/>
      <c r="Q268" s="240"/>
      <c r="R268" s="240"/>
      <c r="S268" s="240"/>
      <c r="T268" s="24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2" t="s">
        <v>158</v>
      </c>
      <c r="AU268" s="242" t="s">
        <v>82</v>
      </c>
      <c r="AV268" s="14" t="s">
        <v>82</v>
      </c>
      <c r="AW268" s="14" t="s">
        <v>35</v>
      </c>
      <c r="AX268" s="14" t="s">
        <v>73</v>
      </c>
      <c r="AY268" s="242" t="s">
        <v>145</v>
      </c>
    </row>
    <row r="269" s="15" customFormat="1">
      <c r="A269" s="15"/>
      <c r="B269" s="252"/>
      <c r="C269" s="253"/>
      <c r="D269" s="218" t="s">
        <v>158</v>
      </c>
      <c r="E269" s="254" t="s">
        <v>17</v>
      </c>
      <c r="F269" s="255" t="s">
        <v>258</v>
      </c>
      <c r="G269" s="253"/>
      <c r="H269" s="256">
        <v>26.649999999999999</v>
      </c>
      <c r="I269" s="253"/>
      <c r="J269" s="253"/>
      <c r="K269" s="253"/>
      <c r="L269" s="257"/>
      <c r="M269" s="258"/>
      <c r="N269" s="259"/>
      <c r="O269" s="259"/>
      <c r="P269" s="259"/>
      <c r="Q269" s="259"/>
      <c r="R269" s="259"/>
      <c r="S269" s="259"/>
      <c r="T269" s="26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1" t="s">
        <v>158</v>
      </c>
      <c r="AU269" s="261" t="s">
        <v>82</v>
      </c>
      <c r="AV269" s="15" t="s">
        <v>152</v>
      </c>
      <c r="AW269" s="15" t="s">
        <v>35</v>
      </c>
      <c r="AX269" s="15" t="s">
        <v>80</v>
      </c>
      <c r="AY269" s="261" t="s">
        <v>145</v>
      </c>
    </row>
    <row r="270" s="2" customFormat="1" ht="24.15" customHeight="1">
      <c r="A270" s="34"/>
      <c r="B270" s="35"/>
      <c r="C270" s="206" t="s">
        <v>339</v>
      </c>
      <c r="D270" s="206" t="s">
        <v>147</v>
      </c>
      <c r="E270" s="207" t="s">
        <v>822</v>
      </c>
      <c r="F270" s="208" t="s">
        <v>823</v>
      </c>
      <c r="G270" s="209" t="s">
        <v>355</v>
      </c>
      <c r="H270" s="210">
        <v>26.649999999999999</v>
      </c>
      <c r="I270" s="211">
        <v>605</v>
      </c>
      <c r="J270" s="211">
        <f>ROUND(I270*H270,2)</f>
        <v>16123.25</v>
      </c>
      <c r="K270" s="208" t="s">
        <v>151</v>
      </c>
      <c r="L270" s="40"/>
      <c r="M270" s="212" t="s">
        <v>17</v>
      </c>
      <c r="N270" s="213" t="s">
        <v>44</v>
      </c>
      <c r="O270" s="214">
        <v>0.20100000000000001</v>
      </c>
      <c r="P270" s="214">
        <f>O270*H270</f>
        <v>5.3566500000000001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16" t="s">
        <v>152</v>
      </c>
      <c r="AT270" s="216" t="s">
        <v>147</v>
      </c>
      <c r="AU270" s="216" t="s">
        <v>82</v>
      </c>
      <c r="AY270" s="19" t="s">
        <v>145</v>
      </c>
      <c r="BE270" s="217">
        <f>IF(N270="základní",J270,0)</f>
        <v>16123.25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9" t="s">
        <v>80</v>
      </c>
      <c r="BK270" s="217">
        <f>ROUND(I270*H270,2)</f>
        <v>16123.25</v>
      </c>
      <c r="BL270" s="19" t="s">
        <v>152</v>
      </c>
      <c r="BM270" s="216" t="s">
        <v>824</v>
      </c>
    </row>
    <row r="271" s="2" customFormat="1">
      <c r="A271" s="34"/>
      <c r="B271" s="35"/>
      <c r="C271" s="36"/>
      <c r="D271" s="218" t="s">
        <v>154</v>
      </c>
      <c r="E271" s="36"/>
      <c r="F271" s="219" t="s">
        <v>825</v>
      </c>
      <c r="G271" s="36"/>
      <c r="H271" s="36"/>
      <c r="I271" s="36"/>
      <c r="J271" s="36"/>
      <c r="K271" s="36"/>
      <c r="L271" s="40"/>
      <c r="M271" s="220"/>
      <c r="N271" s="221"/>
      <c r="O271" s="79"/>
      <c r="P271" s="79"/>
      <c r="Q271" s="79"/>
      <c r="R271" s="79"/>
      <c r="S271" s="79"/>
      <c r="T271" s="80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9" t="s">
        <v>154</v>
      </c>
      <c r="AU271" s="19" t="s">
        <v>82</v>
      </c>
    </row>
    <row r="272" s="2" customFormat="1">
      <c r="A272" s="34"/>
      <c r="B272" s="35"/>
      <c r="C272" s="36"/>
      <c r="D272" s="222" t="s">
        <v>156</v>
      </c>
      <c r="E272" s="36"/>
      <c r="F272" s="223" t="s">
        <v>826</v>
      </c>
      <c r="G272" s="36"/>
      <c r="H272" s="36"/>
      <c r="I272" s="36"/>
      <c r="J272" s="36"/>
      <c r="K272" s="36"/>
      <c r="L272" s="40"/>
      <c r="M272" s="220"/>
      <c r="N272" s="221"/>
      <c r="O272" s="79"/>
      <c r="P272" s="79"/>
      <c r="Q272" s="79"/>
      <c r="R272" s="79"/>
      <c r="S272" s="79"/>
      <c r="T272" s="80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9" t="s">
        <v>156</v>
      </c>
      <c r="AU272" s="19" t="s">
        <v>82</v>
      </c>
    </row>
    <row r="273" s="13" customFormat="1">
      <c r="A273" s="13"/>
      <c r="B273" s="224"/>
      <c r="C273" s="225"/>
      <c r="D273" s="218" t="s">
        <v>158</v>
      </c>
      <c r="E273" s="226" t="s">
        <v>17</v>
      </c>
      <c r="F273" s="227" t="s">
        <v>159</v>
      </c>
      <c r="G273" s="225"/>
      <c r="H273" s="226" t="s">
        <v>17</v>
      </c>
      <c r="I273" s="225"/>
      <c r="J273" s="225"/>
      <c r="K273" s="225"/>
      <c r="L273" s="228"/>
      <c r="M273" s="229"/>
      <c r="N273" s="230"/>
      <c r="O273" s="230"/>
      <c r="P273" s="230"/>
      <c r="Q273" s="230"/>
      <c r="R273" s="230"/>
      <c r="S273" s="230"/>
      <c r="T273" s="23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2" t="s">
        <v>158</v>
      </c>
      <c r="AU273" s="232" t="s">
        <v>82</v>
      </c>
      <c r="AV273" s="13" t="s">
        <v>80</v>
      </c>
      <c r="AW273" s="13" t="s">
        <v>35</v>
      </c>
      <c r="AX273" s="13" t="s">
        <v>73</v>
      </c>
      <c r="AY273" s="232" t="s">
        <v>145</v>
      </c>
    </row>
    <row r="274" s="13" customFormat="1">
      <c r="A274" s="13"/>
      <c r="B274" s="224"/>
      <c r="C274" s="225"/>
      <c r="D274" s="218" t="s">
        <v>158</v>
      </c>
      <c r="E274" s="226" t="s">
        <v>17</v>
      </c>
      <c r="F274" s="227" t="s">
        <v>800</v>
      </c>
      <c r="G274" s="225"/>
      <c r="H274" s="226" t="s">
        <v>17</v>
      </c>
      <c r="I274" s="225"/>
      <c r="J274" s="225"/>
      <c r="K274" s="225"/>
      <c r="L274" s="228"/>
      <c r="M274" s="229"/>
      <c r="N274" s="230"/>
      <c r="O274" s="230"/>
      <c r="P274" s="230"/>
      <c r="Q274" s="230"/>
      <c r="R274" s="230"/>
      <c r="S274" s="230"/>
      <c r="T274" s="23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2" t="s">
        <v>158</v>
      </c>
      <c r="AU274" s="232" t="s">
        <v>82</v>
      </c>
      <c r="AV274" s="13" t="s">
        <v>80</v>
      </c>
      <c r="AW274" s="13" t="s">
        <v>35</v>
      </c>
      <c r="AX274" s="13" t="s">
        <v>73</v>
      </c>
      <c r="AY274" s="232" t="s">
        <v>145</v>
      </c>
    </row>
    <row r="275" s="14" customFormat="1">
      <c r="A275" s="14"/>
      <c r="B275" s="233"/>
      <c r="C275" s="234"/>
      <c r="D275" s="218" t="s">
        <v>158</v>
      </c>
      <c r="E275" s="235" t="s">
        <v>17</v>
      </c>
      <c r="F275" s="236" t="s">
        <v>695</v>
      </c>
      <c r="G275" s="234"/>
      <c r="H275" s="237">
        <v>6.6500000000000004</v>
      </c>
      <c r="I275" s="234"/>
      <c r="J275" s="234"/>
      <c r="K275" s="234"/>
      <c r="L275" s="238"/>
      <c r="M275" s="239"/>
      <c r="N275" s="240"/>
      <c r="O275" s="240"/>
      <c r="P275" s="240"/>
      <c r="Q275" s="240"/>
      <c r="R275" s="240"/>
      <c r="S275" s="240"/>
      <c r="T275" s="24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2" t="s">
        <v>158</v>
      </c>
      <c r="AU275" s="242" t="s">
        <v>82</v>
      </c>
      <c r="AV275" s="14" t="s">
        <v>82</v>
      </c>
      <c r="AW275" s="14" t="s">
        <v>35</v>
      </c>
      <c r="AX275" s="14" t="s">
        <v>73</v>
      </c>
      <c r="AY275" s="242" t="s">
        <v>145</v>
      </c>
    </row>
    <row r="276" s="13" customFormat="1">
      <c r="A276" s="13"/>
      <c r="B276" s="224"/>
      <c r="C276" s="225"/>
      <c r="D276" s="218" t="s">
        <v>158</v>
      </c>
      <c r="E276" s="226" t="s">
        <v>17</v>
      </c>
      <c r="F276" s="227" t="s">
        <v>801</v>
      </c>
      <c r="G276" s="225"/>
      <c r="H276" s="226" t="s">
        <v>17</v>
      </c>
      <c r="I276" s="225"/>
      <c r="J276" s="225"/>
      <c r="K276" s="225"/>
      <c r="L276" s="228"/>
      <c r="M276" s="229"/>
      <c r="N276" s="230"/>
      <c r="O276" s="230"/>
      <c r="P276" s="230"/>
      <c r="Q276" s="230"/>
      <c r="R276" s="230"/>
      <c r="S276" s="230"/>
      <c r="T276" s="23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2" t="s">
        <v>158</v>
      </c>
      <c r="AU276" s="232" t="s">
        <v>82</v>
      </c>
      <c r="AV276" s="13" t="s">
        <v>80</v>
      </c>
      <c r="AW276" s="13" t="s">
        <v>35</v>
      </c>
      <c r="AX276" s="13" t="s">
        <v>73</v>
      </c>
      <c r="AY276" s="232" t="s">
        <v>145</v>
      </c>
    </row>
    <row r="277" s="14" customFormat="1">
      <c r="A277" s="14"/>
      <c r="B277" s="233"/>
      <c r="C277" s="234"/>
      <c r="D277" s="218" t="s">
        <v>158</v>
      </c>
      <c r="E277" s="235" t="s">
        <v>17</v>
      </c>
      <c r="F277" s="236" t="s">
        <v>300</v>
      </c>
      <c r="G277" s="234"/>
      <c r="H277" s="237">
        <v>20</v>
      </c>
      <c r="I277" s="234"/>
      <c r="J277" s="234"/>
      <c r="K277" s="234"/>
      <c r="L277" s="238"/>
      <c r="M277" s="239"/>
      <c r="N277" s="240"/>
      <c r="O277" s="240"/>
      <c r="P277" s="240"/>
      <c r="Q277" s="240"/>
      <c r="R277" s="240"/>
      <c r="S277" s="240"/>
      <c r="T277" s="24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2" t="s">
        <v>158</v>
      </c>
      <c r="AU277" s="242" t="s">
        <v>82</v>
      </c>
      <c r="AV277" s="14" t="s">
        <v>82</v>
      </c>
      <c r="AW277" s="14" t="s">
        <v>35</v>
      </c>
      <c r="AX277" s="14" t="s">
        <v>73</v>
      </c>
      <c r="AY277" s="242" t="s">
        <v>145</v>
      </c>
    </row>
    <row r="278" s="15" customFormat="1">
      <c r="A278" s="15"/>
      <c r="B278" s="252"/>
      <c r="C278" s="253"/>
      <c r="D278" s="218" t="s">
        <v>158</v>
      </c>
      <c r="E278" s="254" t="s">
        <v>17</v>
      </c>
      <c r="F278" s="255" t="s">
        <v>258</v>
      </c>
      <c r="G278" s="253"/>
      <c r="H278" s="256">
        <v>26.649999999999999</v>
      </c>
      <c r="I278" s="253"/>
      <c r="J278" s="253"/>
      <c r="K278" s="253"/>
      <c r="L278" s="257"/>
      <c r="M278" s="258"/>
      <c r="N278" s="259"/>
      <c r="O278" s="259"/>
      <c r="P278" s="259"/>
      <c r="Q278" s="259"/>
      <c r="R278" s="259"/>
      <c r="S278" s="259"/>
      <c r="T278" s="260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61" t="s">
        <v>158</v>
      </c>
      <c r="AU278" s="261" t="s">
        <v>82</v>
      </c>
      <c r="AV278" s="15" t="s">
        <v>152</v>
      </c>
      <c r="AW278" s="15" t="s">
        <v>35</v>
      </c>
      <c r="AX278" s="15" t="s">
        <v>80</v>
      </c>
      <c r="AY278" s="261" t="s">
        <v>145</v>
      </c>
    </row>
    <row r="279" s="2" customFormat="1" ht="24.15" customHeight="1">
      <c r="A279" s="34"/>
      <c r="B279" s="35"/>
      <c r="C279" s="206" t="s">
        <v>344</v>
      </c>
      <c r="D279" s="206" t="s">
        <v>147</v>
      </c>
      <c r="E279" s="207" t="s">
        <v>822</v>
      </c>
      <c r="F279" s="208" t="s">
        <v>823</v>
      </c>
      <c r="G279" s="209" t="s">
        <v>355</v>
      </c>
      <c r="H279" s="210">
        <v>300</v>
      </c>
      <c r="I279" s="211">
        <v>605</v>
      </c>
      <c r="J279" s="211">
        <f>ROUND(I279*H279,2)</f>
        <v>181500</v>
      </c>
      <c r="K279" s="208" t="s">
        <v>151</v>
      </c>
      <c r="L279" s="40"/>
      <c r="M279" s="212" t="s">
        <v>17</v>
      </c>
      <c r="N279" s="213" t="s">
        <v>44</v>
      </c>
      <c r="O279" s="214">
        <v>0.20100000000000001</v>
      </c>
      <c r="P279" s="214">
        <f>O279*H279</f>
        <v>60.300000000000004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6" t="s">
        <v>152</v>
      </c>
      <c r="AT279" s="216" t="s">
        <v>147</v>
      </c>
      <c r="AU279" s="216" t="s">
        <v>82</v>
      </c>
      <c r="AY279" s="19" t="s">
        <v>145</v>
      </c>
      <c r="BE279" s="217">
        <f>IF(N279="základní",J279,0)</f>
        <v>181500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9" t="s">
        <v>80</v>
      </c>
      <c r="BK279" s="217">
        <f>ROUND(I279*H279,2)</f>
        <v>181500</v>
      </c>
      <c r="BL279" s="19" t="s">
        <v>152</v>
      </c>
      <c r="BM279" s="216" t="s">
        <v>827</v>
      </c>
    </row>
    <row r="280" s="2" customFormat="1">
      <c r="A280" s="34"/>
      <c r="B280" s="35"/>
      <c r="C280" s="36"/>
      <c r="D280" s="218" t="s">
        <v>154</v>
      </c>
      <c r="E280" s="36"/>
      <c r="F280" s="219" t="s">
        <v>825</v>
      </c>
      <c r="G280" s="36"/>
      <c r="H280" s="36"/>
      <c r="I280" s="36"/>
      <c r="J280" s="36"/>
      <c r="K280" s="36"/>
      <c r="L280" s="40"/>
      <c r="M280" s="220"/>
      <c r="N280" s="221"/>
      <c r="O280" s="79"/>
      <c r="P280" s="79"/>
      <c r="Q280" s="79"/>
      <c r="R280" s="79"/>
      <c r="S280" s="79"/>
      <c r="T280" s="80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154</v>
      </c>
      <c r="AU280" s="19" t="s">
        <v>82</v>
      </c>
    </row>
    <row r="281" s="2" customFormat="1">
      <c r="A281" s="34"/>
      <c r="B281" s="35"/>
      <c r="C281" s="36"/>
      <c r="D281" s="222" t="s">
        <v>156</v>
      </c>
      <c r="E281" s="36"/>
      <c r="F281" s="223" t="s">
        <v>826</v>
      </c>
      <c r="G281" s="36"/>
      <c r="H281" s="36"/>
      <c r="I281" s="36"/>
      <c r="J281" s="36"/>
      <c r="K281" s="36"/>
      <c r="L281" s="40"/>
      <c r="M281" s="220"/>
      <c r="N281" s="221"/>
      <c r="O281" s="79"/>
      <c r="P281" s="79"/>
      <c r="Q281" s="79"/>
      <c r="R281" s="79"/>
      <c r="S281" s="79"/>
      <c r="T281" s="80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9" t="s">
        <v>156</v>
      </c>
      <c r="AU281" s="19" t="s">
        <v>82</v>
      </c>
    </row>
    <row r="282" s="13" customFormat="1">
      <c r="A282" s="13"/>
      <c r="B282" s="224"/>
      <c r="C282" s="225"/>
      <c r="D282" s="218" t="s">
        <v>158</v>
      </c>
      <c r="E282" s="226" t="s">
        <v>17</v>
      </c>
      <c r="F282" s="227" t="s">
        <v>828</v>
      </c>
      <c r="G282" s="225"/>
      <c r="H282" s="226" t="s">
        <v>17</v>
      </c>
      <c r="I282" s="225"/>
      <c r="J282" s="225"/>
      <c r="K282" s="225"/>
      <c r="L282" s="228"/>
      <c r="M282" s="229"/>
      <c r="N282" s="230"/>
      <c r="O282" s="230"/>
      <c r="P282" s="230"/>
      <c r="Q282" s="230"/>
      <c r="R282" s="230"/>
      <c r="S282" s="230"/>
      <c r="T282" s="23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2" t="s">
        <v>158</v>
      </c>
      <c r="AU282" s="232" t="s">
        <v>82</v>
      </c>
      <c r="AV282" s="13" t="s">
        <v>80</v>
      </c>
      <c r="AW282" s="13" t="s">
        <v>35</v>
      </c>
      <c r="AX282" s="13" t="s">
        <v>73</v>
      </c>
      <c r="AY282" s="232" t="s">
        <v>145</v>
      </c>
    </row>
    <row r="283" s="13" customFormat="1">
      <c r="A283" s="13"/>
      <c r="B283" s="224"/>
      <c r="C283" s="225"/>
      <c r="D283" s="218" t="s">
        <v>158</v>
      </c>
      <c r="E283" s="226" t="s">
        <v>17</v>
      </c>
      <c r="F283" s="227" t="s">
        <v>829</v>
      </c>
      <c r="G283" s="225"/>
      <c r="H283" s="226" t="s">
        <v>17</v>
      </c>
      <c r="I283" s="225"/>
      <c r="J283" s="225"/>
      <c r="K283" s="225"/>
      <c r="L283" s="228"/>
      <c r="M283" s="229"/>
      <c r="N283" s="230"/>
      <c r="O283" s="230"/>
      <c r="P283" s="230"/>
      <c r="Q283" s="230"/>
      <c r="R283" s="230"/>
      <c r="S283" s="230"/>
      <c r="T283" s="23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2" t="s">
        <v>158</v>
      </c>
      <c r="AU283" s="232" t="s">
        <v>82</v>
      </c>
      <c r="AV283" s="13" t="s">
        <v>80</v>
      </c>
      <c r="AW283" s="13" t="s">
        <v>35</v>
      </c>
      <c r="AX283" s="13" t="s">
        <v>73</v>
      </c>
      <c r="AY283" s="232" t="s">
        <v>145</v>
      </c>
    </row>
    <row r="284" s="13" customFormat="1">
      <c r="A284" s="13"/>
      <c r="B284" s="224"/>
      <c r="C284" s="225"/>
      <c r="D284" s="218" t="s">
        <v>158</v>
      </c>
      <c r="E284" s="226" t="s">
        <v>17</v>
      </c>
      <c r="F284" s="227" t="s">
        <v>830</v>
      </c>
      <c r="G284" s="225"/>
      <c r="H284" s="226" t="s">
        <v>17</v>
      </c>
      <c r="I284" s="225"/>
      <c r="J284" s="225"/>
      <c r="K284" s="225"/>
      <c r="L284" s="228"/>
      <c r="M284" s="229"/>
      <c r="N284" s="230"/>
      <c r="O284" s="230"/>
      <c r="P284" s="230"/>
      <c r="Q284" s="230"/>
      <c r="R284" s="230"/>
      <c r="S284" s="230"/>
      <c r="T284" s="23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2" t="s">
        <v>158</v>
      </c>
      <c r="AU284" s="232" t="s">
        <v>82</v>
      </c>
      <c r="AV284" s="13" t="s">
        <v>80</v>
      </c>
      <c r="AW284" s="13" t="s">
        <v>35</v>
      </c>
      <c r="AX284" s="13" t="s">
        <v>73</v>
      </c>
      <c r="AY284" s="232" t="s">
        <v>145</v>
      </c>
    </row>
    <row r="285" s="14" customFormat="1">
      <c r="A285" s="14"/>
      <c r="B285" s="233"/>
      <c r="C285" s="234"/>
      <c r="D285" s="218" t="s">
        <v>158</v>
      </c>
      <c r="E285" s="235" t="s">
        <v>17</v>
      </c>
      <c r="F285" s="236" t="s">
        <v>831</v>
      </c>
      <c r="G285" s="234"/>
      <c r="H285" s="237">
        <v>300</v>
      </c>
      <c r="I285" s="234"/>
      <c r="J285" s="234"/>
      <c r="K285" s="234"/>
      <c r="L285" s="238"/>
      <c r="M285" s="239"/>
      <c r="N285" s="240"/>
      <c r="O285" s="240"/>
      <c r="P285" s="240"/>
      <c r="Q285" s="240"/>
      <c r="R285" s="240"/>
      <c r="S285" s="240"/>
      <c r="T285" s="24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2" t="s">
        <v>158</v>
      </c>
      <c r="AU285" s="242" t="s">
        <v>82</v>
      </c>
      <c r="AV285" s="14" t="s">
        <v>82</v>
      </c>
      <c r="AW285" s="14" t="s">
        <v>35</v>
      </c>
      <c r="AX285" s="14" t="s">
        <v>80</v>
      </c>
      <c r="AY285" s="242" t="s">
        <v>145</v>
      </c>
    </row>
    <row r="286" s="2" customFormat="1" ht="24.15" customHeight="1">
      <c r="A286" s="34"/>
      <c r="B286" s="35"/>
      <c r="C286" s="206" t="s">
        <v>352</v>
      </c>
      <c r="D286" s="206" t="s">
        <v>147</v>
      </c>
      <c r="E286" s="207" t="s">
        <v>832</v>
      </c>
      <c r="F286" s="208" t="s">
        <v>833</v>
      </c>
      <c r="G286" s="209" t="s">
        <v>355</v>
      </c>
      <c r="H286" s="210">
        <v>2.4500000000000002</v>
      </c>
      <c r="I286" s="211">
        <v>451</v>
      </c>
      <c r="J286" s="211">
        <f>ROUND(I286*H286,2)</f>
        <v>1104.9500000000001</v>
      </c>
      <c r="K286" s="208" t="s">
        <v>151</v>
      </c>
      <c r="L286" s="40"/>
      <c r="M286" s="212" t="s">
        <v>17</v>
      </c>
      <c r="N286" s="213" t="s">
        <v>44</v>
      </c>
      <c r="O286" s="214">
        <v>0.71999999999999997</v>
      </c>
      <c r="P286" s="214">
        <f>O286*H286</f>
        <v>1.764</v>
      </c>
      <c r="Q286" s="214">
        <v>0.089219999999999994</v>
      </c>
      <c r="R286" s="214">
        <f>Q286*H286</f>
        <v>0.21858900000000001</v>
      </c>
      <c r="S286" s="214">
        <v>0</v>
      </c>
      <c r="T286" s="215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16" t="s">
        <v>152</v>
      </c>
      <c r="AT286" s="216" t="s">
        <v>147</v>
      </c>
      <c r="AU286" s="216" t="s">
        <v>82</v>
      </c>
      <c r="AY286" s="19" t="s">
        <v>145</v>
      </c>
      <c r="BE286" s="217">
        <f>IF(N286="základní",J286,0)</f>
        <v>1104.9500000000001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9" t="s">
        <v>80</v>
      </c>
      <c r="BK286" s="217">
        <f>ROUND(I286*H286,2)</f>
        <v>1104.9500000000001</v>
      </c>
      <c r="BL286" s="19" t="s">
        <v>152</v>
      </c>
      <c r="BM286" s="216" t="s">
        <v>834</v>
      </c>
    </row>
    <row r="287" s="2" customFormat="1">
      <c r="A287" s="34"/>
      <c r="B287" s="35"/>
      <c r="C287" s="36"/>
      <c r="D287" s="218" t="s">
        <v>154</v>
      </c>
      <c r="E287" s="36"/>
      <c r="F287" s="219" t="s">
        <v>835</v>
      </c>
      <c r="G287" s="36"/>
      <c r="H287" s="36"/>
      <c r="I287" s="36"/>
      <c r="J287" s="36"/>
      <c r="K287" s="36"/>
      <c r="L287" s="40"/>
      <c r="M287" s="220"/>
      <c r="N287" s="221"/>
      <c r="O287" s="79"/>
      <c r="P287" s="79"/>
      <c r="Q287" s="79"/>
      <c r="R287" s="79"/>
      <c r="S287" s="79"/>
      <c r="T287" s="80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9" t="s">
        <v>154</v>
      </c>
      <c r="AU287" s="19" t="s">
        <v>82</v>
      </c>
    </row>
    <row r="288" s="2" customFormat="1">
      <c r="A288" s="34"/>
      <c r="B288" s="35"/>
      <c r="C288" s="36"/>
      <c r="D288" s="222" t="s">
        <v>156</v>
      </c>
      <c r="E288" s="36"/>
      <c r="F288" s="223" t="s">
        <v>836</v>
      </c>
      <c r="G288" s="36"/>
      <c r="H288" s="36"/>
      <c r="I288" s="36"/>
      <c r="J288" s="36"/>
      <c r="K288" s="36"/>
      <c r="L288" s="40"/>
      <c r="M288" s="220"/>
      <c r="N288" s="221"/>
      <c r="O288" s="79"/>
      <c r="P288" s="79"/>
      <c r="Q288" s="79"/>
      <c r="R288" s="79"/>
      <c r="S288" s="79"/>
      <c r="T288" s="80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9" t="s">
        <v>156</v>
      </c>
      <c r="AU288" s="19" t="s">
        <v>82</v>
      </c>
    </row>
    <row r="289" s="13" customFormat="1">
      <c r="A289" s="13"/>
      <c r="B289" s="224"/>
      <c r="C289" s="225"/>
      <c r="D289" s="218" t="s">
        <v>158</v>
      </c>
      <c r="E289" s="226" t="s">
        <v>17</v>
      </c>
      <c r="F289" s="227" t="s">
        <v>159</v>
      </c>
      <c r="G289" s="225"/>
      <c r="H289" s="226" t="s">
        <v>17</v>
      </c>
      <c r="I289" s="225"/>
      <c r="J289" s="225"/>
      <c r="K289" s="225"/>
      <c r="L289" s="228"/>
      <c r="M289" s="229"/>
      <c r="N289" s="230"/>
      <c r="O289" s="230"/>
      <c r="P289" s="230"/>
      <c r="Q289" s="230"/>
      <c r="R289" s="230"/>
      <c r="S289" s="230"/>
      <c r="T289" s="23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2" t="s">
        <v>158</v>
      </c>
      <c r="AU289" s="232" t="s">
        <v>82</v>
      </c>
      <c r="AV289" s="13" t="s">
        <v>80</v>
      </c>
      <c r="AW289" s="13" t="s">
        <v>35</v>
      </c>
      <c r="AX289" s="13" t="s">
        <v>73</v>
      </c>
      <c r="AY289" s="232" t="s">
        <v>145</v>
      </c>
    </row>
    <row r="290" s="13" customFormat="1">
      <c r="A290" s="13"/>
      <c r="B290" s="224"/>
      <c r="C290" s="225"/>
      <c r="D290" s="218" t="s">
        <v>158</v>
      </c>
      <c r="E290" s="226" t="s">
        <v>17</v>
      </c>
      <c r="F290" s="227" t="s">
        <v>799</v>
      </c>
      <c r="G290" s="225"/>
      <c r="H290" s="226" t="s">
        <v>17</v>
      </c>
      <c r="I290" s="225"/>
      <c r="J290" s="225"/>
      <c r="K290" s="225"/>
      <c r="L290" s="228"/>
      <c r="M290" s="229"/>
      <c r="N290" s="230"/>
      <c r="O290" s="230"/>
      <c r="P290" s="230"/>
      <c r="Q290" s="230"/>
      <c r="R290" s="230"/>
      <c r="S290" s="230"/>
      <c r="T290" s="23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2" t="s">
        <v>158</v>
      </c>
      <c r="AU290" s="232" t="s">
        <v>82</v>
      </c>
      <c r="AV290" s="13" t="s">
        <v>80</v>
      </c>
      <c r="AW290" s="13" t="s">
        <v>35</v>
      </c>
      <c r="AX290" s="13" t="s">
        <v>73</v>
      </c>
      <c r="AY290" s="232" t="s">
        <v>145</v>
      </c>
    </row>
    <row r="291" s="14" customFormat="1">
      <c r="A291" s="14"/>
      <c r="B291" s="233"/>
      <c r="C291" s="234"/>
      <c r="D291" s="218" t="s">
        <v>158</v>
      </c>
      <c r="E291" s="235" t="s">
        <v>17</v>
      </c>
      <c r="F291" s="236" t="s">
        <v>688</v>
      </c>
      <c r="G291" s="234"/>
      <c r="H291" s="237">
        <v>2.4500000000000002</v>
      </c>
      <c r="I291" s="234"/>
      <c r="J291" s="234"/>
      <c r="K291" s="234"/>
      <c r="L291" s="238"/>
      <c r="M291" s="239"/>
      <c r="N291" s="240"/>
      <c r="O291" s="240"/>
      <c r="P291" s="240"/>
      <c r="Q291" s="240"/>
      <c r="R291" s="240"/>
      <c r="S291" s="240"/>
      <c r="T291" s="24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2" t="s">
        <v>158</v>
      </c>
      <c r="AU291" s="242" t="s">
        <v>82</v>
      </c>
      <c r="AV291" s="14" t="s">
        <v>82</v>
      </c>
      <c r="AW291" s="14" t="s">
        <v>35</v>
      </c>
      <c r="AX291" s="14" t="s">
        <v>80</v>
      </c>
      <c r="AY291" s="242" t="s">
        <v>145</v>
      </c>
    </row>
    <row r="292" s="2" customFormat="1" ht="24.15" customHeight="1">
      <c r="A292" s="34"/>
      <c r="B292" s="35"/>
      <c r="C292" s="243" t="s">
        <v>363</v>
      </c>
      <c r="D292" s="243" t="s">
        <v>167</v>
      </c>
      <c r="E292" s="244" t="s">
        <v>837</v>
      </c>
      <c r="F292" s="245" t="s">
        <v>838</v>
      </c>
      <c r="G292" s="246" t="s">
        <v>355</v>
      </c>
      <c r="H292" s="247">
        <v>0.505</v>
      </c>
      <c r="I292" s="248">
        <v>403</v>
      </c>
      <c r="J292" s="248">
        <f>ROUND(I292*H292,2)</f>
        <v>203.52000000000001</v>
      </c>
      <c r="K292" s="245" t="s">
        <v>151</v>
      </c>
      <c r="L292" s="249"/>
      <c r="M292" s="250" t="s">
        <v>17</v>
      </c>
      <c r="N292" s="251" t="s">
        <v>44</v>
      </c>
      <c r="O292" s="214">
        <v>0</v>
      </c>
      <c r="P292" s="214">
        <f>O292*H292</f>
        <v>0</v>
      </c>
      <c r="Q292" s="214">
        <v>0.113</v>
      </c>
      <c r="R292" s="214">
        <f>Q292*H292</f>
        <v>0.057065000000000005</v>
      </c>
      <c r="S292" s="214">
        <v>0</v>
      </c>
      <c r="T292" s="215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6" t="s">
        <v>211</v>
      </c>
      <c r="AT292" s="216" t="s">
        <v>167</v>
      </c>
      <c r="AU292" s="216" t="s">
        <v>82</v>
      </c>
      <c r="AY292" s="19" t="s">
        <v>145</v>
      </c>
      <c r="BE292" s="217">
        <f>IF(N292="základní",J292,0)</f>
        <v>203.52000000000001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9" t="s">
        <v>80</v>
      </c>
      <c r="BK292" s="217">
        <f>ROUND(I292*H292,2)</f>
        <v>203.52000000000001</v>
      </c>
      <c r="BL292" s="19" t="s">
        <v>152</v>
      </c>
      <c r="BM292" s="216" t="s">
        <v>839</v>
      </c>
    </row>
    <row r="293" s="2" customFormat="1">
      <c r="A293" s="34"/>
      <c r="B293" s="35"/>
      <c r="C293" s="36"/>
      <c r="D293" s="218" t="s">
        <v>154</v>
      </c>
      <c r="E293" s="36"/>
      <c r="F293" s="219" t="s">
        <v>838</v>
      </c>
      <c r="G293" s="36"/>
      <c r="H293" s="36"/>
      <c r="I293" s="36"/>
      <c r="J293" s="36"/>
      <c r="K293" s="36"/>
      <c r="L293" s="40"/>
      <c r="M293" s="220"/>
      <c r="N293" s="221"/>
      <c r="O293" s="79"/>
      <c r="P293" s="79"/>
      <c r="Q293" s="79"/>
      <c r="R293" s="79"/>
      <c r="S293" s="79"/>
      <c r="T293" s="80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9" t="s">
        <v>154</v>
      </c>
      <c r="AU293" s="19" t="s">
        <v>82</v>
      </c>
    </row>
    <row r="294" s="13" customFormat="1">
      <c r="A294" s="13"/>
      <c r="B294" s="224"/>
      <c r="C294" s="225"/>
      <c r="D294" s="218" t="s">
        <v>158</v>
      </c>
      <c r="E294" s="226" t="s">
        <v>17</v>
      </c>
      <c r="F294" s="227" t="s">
        <v>159</v>
      </c>
      <c r="G294" s="225"/>
      <c r="H294" s="226" t="s">
        <v>17</v>
      </c>
      <c r="I294" s="225"/>
      <c r="J294" s="225"/>
      <c r="K294" s="225"/>
      <c r="L294" s="228"/>
      <c r="M294" s="229"/>
      <c r="N294" s="230"/>
      <c r="O294" s="230"/>
      <c r="P294" s="230"/>
      <c r="Q294" s="230"/>
      <c r="R294" s="230"/>
      <c r="S294" s="230"/>
      <c r="T294" s="23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2" t="s">
        <v>158</v>
      </c>
      <c r="AU294" s="232" t="s">
        <v>82</v>
      </c>
      <c r="AV294" s="13" t="s">
        <v>80</v>
      </c>
      <c r="AW294" s="13" t="s">
        <v>35</v>
      </c>
      <c r="AX294" s="13" t="s">
        <v>73</v>
      </c>
      <c r="AY294" s="232" t="s">
        <v>145</v>
      </c>
    </row>
    <row r="295" s="13" customFormat="1">
      <c r="A295" s="13"/>
      <c r="B295" s="224"/>
      <c r="C295" s="225"/>
      <c r="D295" s="218" t="s">
        <v>158</v>
      </c>
      <c r="E295" s="226" t="s">
        <v>17</v>
      </c>
      <c r="F295" s="227" t="s">
        <v>840</v>
      </c>
      <c r="G295" s="225"/>
      <c r="H295" s="226" t="s">
        <v>17</v>
      </c>
      <c r="I295" s="225"/>
      <c r="J295" s="225"/>
      <c r="K295" s="225"/>
      <c r="L295" s="228"/>
      <c r="M295" s="229"/>
      <c r="N295" s="230"/>
      <c r="O295" s="230"/>
      <c r="P295" s="230"/>
      <c r="Q295" s="230"/>
      <c r="R295" s="230"/>
      <c r="S295" s="230"/>
      <c r="T295" s="23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2" t="s">
        <v>158</v>
      </c>
      <c r="AU295" s="232" t="s">
        <v>82</v>
      </c>
      <c r="AV295" s="13" t="s">
        <v>80</v>
      </c>
      <c r="AW295" s="13" t="s">
        <v>35</v>
      </c>
      <c r="AX295" s="13" t="s">
        <v>73</v>
      </c>
      <c r="AY295" s="232" t="s">
        <v>145</v>
      </c>
    </row>
    <row r="296" s="13" customFormat="1">
      <c r="A296" s="13"/>
      <c r="B296" s="224"/>
      <c r="C296" s="225"/>
      <c r="D296" s="218" t="s">
        <v>158</v>
      </c>
      <c r="E296" s="226" t="s">
        <v>17</v>
      </c>
      <c r="F296" s="227" t="s">
        <v>799</v>
      </c>
      <c r="G296" s="225"/>
      <c r="H296" s="226" t="s">
        <v>17</v>
      </c>
      <c r="I296" s="225"/>
      <c r="J296" s="225"/>
      <c r="K296" s="225"/>
      <c r="L296" s="228"/>
      <c r="M296" s="229"/>
      <c r="N296" s="230"/>
      <c r="O296" s="230"/>
      <c r="P296" s="230"/>
      <c r="Q296" s="230"/>
      <c r="R296" s="230"/>
      <c r="S296" s="230"/>
      <c r="T296" s="23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2" t="s">
        <v>158</v>
      </c>
      <c r="AU296" s="232" t="s">
        <v>82</v>
      </c>
      <c r="AV296" s="13" t="s">
        <v>80</v>
      </c>
      <c r="AW296" s="13" t="s">
        <v>35</v>
      </c>
      <c r="AX296" s="13" t="s">
        <v>73</v>
      </c>
      <c r="AY296" s="232" t="s">
        <v>145</v>
      </c>
    </row>
    <row r="297" s="14" customFormat="1">
      <c r="A297" s="14"/>
      <c r="B297" s="233"/>
      <c r="C297" s="234"/>
      <c r="D297" s="218" t="s">
        <v>158</v>
      </c>
      <c r="E297" s="235" t="s">
        <v>17</v>
      </c>
      <c r="F297" s="236" t="s">
        <v>841</v>
      </c>
      <c r="G297" s="234"/>
      <c r="H297" s="237">
        <v>0.48999999999999999</v>
      </c>
      <c r="I297" s="234"/>
      <c r="J297" s="234"/>
      <c r="K297" s="234"/>
      <c r="L297" s="238"/>
      <c r="M297" s="239"/>
      <c r="N297" s="240"/>
      <c r="O297" s="240"/>
      <c r="P297" s="240"/>
      <c r="Q297" s="240"/>
      <c r="R297" s="240"/>
      <c r="S297" s="240"/>
      <c r="T297" s="24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2" t="s">
        <v>158</v>
      </c>
      <c r="AU297" s="242" t="s">
        <v>82</v>
      </c>
      <c r="AV297" s="14" t="s">
        <v>82</v>
      </c>
      <c r="AW297" s="14" t="s">
        <v>35</v>
      </c>
      <c r="AX297" s="14" t="s">
        <v>80</v>
      </c>
      <c r="AY297" s="242" t="s">
        <v>145</v>
      </c>
    </row>
    <row r="298" s="14" customFormat="1">
      <c r="A298" s="14"/>
      <c r="B298" s="233"/>
      <c r="C298" s="234"/>
      <c r="D298" s="218" t="s">
        <v>158</v>
      </c>
      <c r="E298" s="234"/>
      <c r="F298" s="236" t="s">
        <v>842</v>
      </c>
      <c r="G298" s="234"/>
      <c r="H298" s="237">
        <v>0.505</v>
      </c>
      <c r="I298" s="234"/>
      <c r="J298" s="234"/>
      <c r="K298" s="234"/>
      <c r="L298" s="238"/>
      <c r="M298" s="239"/>
      <c r="N298" s="240"/>
      <c r="O298" s="240"/>
      <c r="P298" s="240"/>
      <c r="Q298" s="240"/>
      <c r="R298" s="240"/>
      <c r="S298" s="240"/>
      <c r="T298" s="24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2" t="s">
        <v>158</v>
      </c>
      <c r="AU298" s="242" t="s">
        <v>82</v>
      </c>
      <c r="AV298" s="14" t="s">
        <v>82</v>
      </c>
      <c r="AW298" s="14" t="s">
        <v>4</v>
      </c>
      <c r="AX298" s="14" t="s">
        <v>80</v>
      </c>
      <c r="AY298" s="242" t="s">
        <v>145</v>
      </c>
    </row>
    <row r="299" s="12" customFormat="1" ht="22.8" customHeight="1">
      <c r="A299" s="12"/>
      <c r="B299" s="191"/>
      <c r="C299" s="192"/>
      <c r="D299" s="193" t="s">
        <v>72</v>
      </c>
      <c r="E299" s="204" t="s">
        <v>216</v>
      </c>
      <c r="F299" s="204" t="s">
        <v>843</v>
      </c>
      <c r="G299" s="192"/>
      <c r="H299" s="192"/>
      <c r="I299" s="192"/>
      <c r="J299" s="205">
        <f>BK299</f>
        <v>2464.2600000000002</v>
      </c>
      <c r="K299" s="192"/>
      <c r="L299" s="196"/>
      <c r="M299" s="197"/>
      <c r="N299" s="198"/>
      <c r="O299" s="198"/>
      <c r="P299" s="199">
        <f>SUM(P300:P311)</f>
        <v>4.6309999999999993</v>
      </c>
      <c r="Q299" s="198"/>
      <c r="R299" s="199">
        <f>SUM(R300:R311)</f>
        <v>0</v>
      </c>
      <c r="S299" s="198"/>
      <c r="T299" s="200">
        <f>SUM(T300:T311)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01" t="s">
        <v>80</v>
      </c>
      <c r="AT299" s="202" t="s">
        <v>72</v>
      </c>
      <c r="AU299" s="202" t="s">
        <v>80</v>
      </c>
      <c r="AY299" s="201" t="s">
        <v>145</v>
      </c>
      <c r="BK299" s="203">
        <f>SUM(BK300:BK311)</f>
        <v>2464.2600000000002</v>
      </c>
    </row>
    <row r="300" s="2" customFormat="1" ht="16.5" customHeight="1">
      <c r="A300" s="34"/>
      <c r="B300" s="35"/>
      <c r="C300" s="206" t="s">
        <v>369</v>
      </c>
      <c r="D300" s="206" t="s">
        <v>147</v>
      </c>
      <c r="E300" s="207" t="s">
        <v>844</v>
      </c>
      <c r="F300" s="208" t="s">
        <v>845</v>
      </c>
      <c r="G300" s="209" t="s">
        <v>174</v>
      </c>
      <c r="H300" s="210">
        <v>26.399999999999999</v>
      </c>
      <c r="I300" s="211">
        <v>85</v>
      </c>
      <c r="J300" s="211">
        <f>ROUND(I300*H300,2)</f>
        <v>2244</v>
      </c>
      <c r="K300" s="208" t="s">
        <v>151</v>
      </c>
      <c r="L300" s="40"/>
      <c r="M300" s="212" t="s">
        <v>17</v>
      </c>
      <c r="N300" s="213" t="s">
        <v>44</v>
      </c>
      <c r="O300" s="214">
        <v>0.155</v>
      </c>
      <c r="P300" s="214">
        <f>O300*H300</f>
        <v>4.0919999999999996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16" t="s">
        <v>152</v>
      </c>
      <c r="AT300" s="216" t="s">
        <v>147</v>
      </c>
      <c r="AU300" s="216" t="s">
        <v>82</v>
      </c>
      <c r="AY300" s="19" t="s">
        <v>145</v>
      </c>
      <c r="BE300" s="217">
        <f>IF(N300="základní",J300,0)</f>
        <v>2244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9" t="s">
        <v>80</v>
      </c>
      <c r="BK300" s="217">
        <f>ROUND(I300*H300,2)</f>
        <v>2244</v>
      </c>
      <c r="BL300" s="19" t="s">
        <v>152</v>
      </c>
      <c r="BM300" s="216" t="s">
        <v>846</v>
      </c>
    </row>
    <row r="301" s="2" customFormat="1">
      <c r="A301" s="34"/>
      <c r="B301" s="35"/>
      <c r="C301" s="36"/>
      <c r="D301" s="218" t="s">
        <v>154</v>
      </c>
      <c r="E301" s="36"/>
      <c r="F301" s="219" t="s">
        <v>847</v>
      </c>
      <c r="G301" s="36"/>
      <c r="H301" s="36"/>
      <c r="I301" s="36"/>
      <c r="J301" s="36"/>
      <c r="K301" s="36"/>
      <c r="L301" s="40"/>
      <c r="M301" s="220"/>
      <c r="N301" s="221"/>
      <c r="O301" s="79"/>
      <c r="P301" s="79"/>
      <c r="Q301" s="79"/>
      <c r="R301" s="79"/>
      <c r="S301" s="79"/>
      <c r="T301" s="80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9" t="s">
        <v>154</v>
      </c>
      <c r="AU301" s="19" t="s">
        <v>82</v>
      </c>
    </row>
    <row r="302" s="2" customFormat="1">
      <c r="A302" s="34"/>
      <c r="B302" s="35"/>
      <c r="C302" s="36"/>
      <c r="D302" s="222" t="s">
        <v>156</v>
      </c>
      <c r="E302" s="36"/>
      <c r="F302" s="223" t="s">
        <v>848</v>
      </c>
      <c r="G302" s="36"/>
      <c r="H302" s="36"/>
      <c r="I302" s="36"/>
      <c r="J302" s="36"/>
      <c r="K302" s="36"/>
      <c r="L302" s="40"/>
      <c r="M302" s="220"/>
      <c r="N302" s="221"/>
      <c r="O302" s="79"/>
      <c r="P302" s="79"/>
      <c r="Q302" s="79"/>
      <c r="R302" s="79"/>
      <c r="S302" s="79"/>
      <c r="T302" s="80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9" t="s">
        <v>156</v>
      </c>
      <c r="AU302" s="19" t="s">
        <v>82</v>
      </c>
    </row>
    <row r="303" s="13" customFormat="1">
      <c r="A303" s="13"/>
      <c r="B303" s="224"/>
      <c r="C303" s="225"/>
      <c r="D303" s="218" t="s">
        <v>158</v>
      </c>
      <c r="E303" s="226" t="s">
        <v>17</v>
      </c>
      <c r="F303" s="227" t="s">
        <v>159</v>
      </c>
      <c r="G303" s="225"/>
      <c r="H303" s="226" t="s">
        <v>17</v>
      </c>
      <c r="I303" s="225"/>
      <c r="J303" s="225"/>
      <c r="K303" s="225"/>
      <c r="L303" s="228"/>
      <c r="M303" s="229"/>
      <c r="N303" s="230"/>
      <c r="O303" s="230"/>
      <c r="P303" s="230"/>
      <c r="Q303" s="230"/>
      <c r="R303" s="230"/>
      <c r="S303" s="230"/>
      <c r="T303" s="23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2" t="s">
        <v>158</v>
      </c>
      <c r="AU303" s="232" t="s">
        <v>82</v>
      </c>
      <c r="AV303" s="13" t="s">
        <v>80</v>
      </c>
      <c r="AW303" s="13" t="s">
        <v>35</v>
      </c>
      <c r="AX303" s="13" t="s">
        <v>73</v>
      </c>
      <c r="AY303" s="232" t="s">
        <v>145</v>
      </c>
    </row>
    <row r="304" s="13" customFormat="1">
      <c r="A304" s="13"/>
      <c r="B304" s="224"/>
      <c r="C304" s="225"/>
      <c r="D304" s="218" t="s">
        <v>158</v>
      </c>
      <c r="E304" s="226" t="s">
        <v>17</v>
      </c>
      <c r="F304" s="227" t="s">
        <v>849</v>
      </c>
      <c r="G304" s="225"/>
      <c r="H304" s="226" t="s">
        <v>17</v>
      </c>
      <c r="I304" s="225"/>
      <c r="J304" s="225"/>
      <c r="K304" s="225"/>
      <c r="L304" s="228"/>
      <c r="M304" s="229"/>
      <c r="N304" s="230"/>
      <c r="O304" s="230"/>
      <c r="P304" s="230"/>
      <c r="Q304" s="230"/>
      <c r="R304" s="230"/>
      <c r="S304" s="230"/>
      <c r="T304" s="23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2" t="s">
        <v>158</v>
      </c>
      <c r="AU304" s="232" t="s">
        <v>82</v>
      </c>
      <c r="AV304" s="13" t="s">
        <v>80</v>
      </c>
      <c r="AW304" s="13" t="s">
        <v>35</v>
      </c>
      <c r="AX304" s="13" t="s">
        <v>73</v>
      </c>
      <c r="AY304" s="232" t="s">
        <v>145</v>
      </c>
    </row>
    <row r="305" s="14" customFormat="1">
      <c r="A305" s="14"/>
      <c r="B305" s="233"/>
      <c r="C305" s="234"/>
      <c r="D305" s="218" t="s">
        <v>158</v>
      </c>
      <c r="E305" s="235" t="s">
        <v>17</v>
      </c>
      <c r="F305" s="236" t="s">
        <v>850</v>
      </c>
      <c r="G305" s="234"/>
      <c r="H305" s="237">
        <v>26.399999999999999</v>
      </c>
      <c r="I305" s="234"/>
      <c r="J305" s="234"/>
      <c r="K305" s="234"/>
      <c r="L305" s="238"/>
      <c r="M305" s="239"/>
      <c r="N305" s="240"/>
      <c r="O305" s="240"/>
      <c r="P305" s="240"/>
      <c r="Q305" s="240"/>
      <c r="R305" s="240"/>
      <c r="S305" s="240"/>
      <c r="T305" s="24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2" t="s">
        <v>158</v>
      </c>
      <c r="AU305" s="242" t="s">
        <v>82</v>
      </c>
      <c r="AV305" s="14" t="s">
        <v>82</v>
      </c>
      <c r="AW305" s="14" t="s">
        <v>35</v>
      </c>
      <c r="AX305" s="14" t="s">
        <v>80</v>
      </c>
      <c r="AY305" s="242" t="s">
        <v>145</v>
      </c>
    </row>
    <row r="306" s="2" customFormat="1" ht="24.15" customHeight="1">
      <c r="A306" s="34"/>
      <c r="B306" s="35"/>
      <c r="C306" s="206" t="s">
        <v>375</v>
      </c>
      <c r="D306" s="206" t="s">
        <v>147</v>
      </c>
      <c r="E306" s="207" t="s">
        <v>851</v>
      </c>
      <c r="F306" s="208" t="s">
        <v>852</v>
      </c>
      <c r="G306" s="209" t="s">
        <v>355</v>
      </c>
      <c r="H306" s="210">
        <v>2.4500000000000002</v>
      </c>
      <c r="I306" s="211">
        <v>89.900000000000006</v>
      </c>
      <c r="J306" s="211">
        <f>ROUND(I306*H306,2)</f>
        <v>220.25999999999999</v>
      </c>
      <c r="K306" s="208" t="s">
        <v>151</v>
      </c>
      <c r="L306" s="40"/>
      <c r="M306" s="212" t="s">
        <v>17</v>
      </c>
      <c r="N306" s="213" t="s">
        <v>44</v>
      </c>
      <c r="O306" s="214">
        <v>0.22</v>
      </c>
      <c r="P306" s="214">
        <f>O306*H306</f>
        <v>0.53900000000000003</v>
      </c>
      <c r="Q306" s="214">
        <v>0</v>
      </c>
      <c r="R306" s="214">
        <f>Q306*H306</f>
        <v>0</v>
      </c>
      <c r="S306" s="214">
        <v>0</v>
      </c>
      <c r="T306" s="215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6" t="s">
        <v>152</v>
      </c>
      <c r="AT306" s="216" t="s">
        <v>147</v>
      </c>
      <c r="AU306" s="216" t="s">
        <v>82</v>
      </c>
      <c r="AY306" s="19" t="s">
        <v>145</v>
      </c>
      <c r="BE306" s="217">
        <f>IF(N306="základní",J306,0)</f>
        <v>220.25999999999999</v>
      </c>
      <c r="BF306" s="217">
        <f>IF(N306="snížená",J306,0)</f>
        <v>0</v>
      </c>
      <c r="BG306" s="217">
        <f>IF(N306="zákl. přenesená",J306,0)</f>
        <v>0</v>
      </c>
      <c r="BH306" s="217">
        <f>IF(N306="sníž. přenesená",J306,0)</f>
        <v>0</v>
      </c>
      <c r="BI306" s="217">
        <f>IF(N306="nulová",J306,0)</f>
        <v>0</v>
      </c>
      <c r="BJ306" s="19" t="s">
        <v>80</v>
      </c>
      <c r="BK306" s="217">
        <f>ROUND(I306*H306,2)</f>
        <v>220.25999999999999</v>
      </c>
      <c r="BL306" s="19" t="s">
        <v>152</v>
      </c>
      <c r="BM306" s="216" t="s">
        <v>853</v>
      </c>
    </row>
    <row r="307" s="2" customFormat="1">
      <c r="A307" s="34"/>
      <c r="B307" s="35"/>
      <c r="C307" s="36"/>
      <c r="D307" s="218" t="s">
        <v>154</v>
      </c>
      <c r="E307" s="36"/>
      <c r="F307" s="219" t="s">
        <v>854</v>
      </c>
      <c r="G307" s="36"/>
      <c r="H307" s="36"/>
      <c r="I307" s="36"/>
      <c r="J307" s="36"/>
      <c r="K307" s="36"/>
      <c r="L307" s="40"/>
      <c r="M307" s="220"/>
      <c r="N307" s="221"/>
      <c r="O307" s="79"/>
      <c r="P307" s="79"/>
      <c r="Q307" s="79"/>
      <c r="R307" s="79"/>
      <c r="S307" s="79"/>
      <c r="T307" s="80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9" t="s">
        <v>154</v>
      </c>
      <c r="AU307" s="19" t="s">
        <v>82</v>
      </c>
    </row>
    <row r="308" s="2" customFormat="1">
      <c r="A308" s="34"/>
      <c r="B308" s="35"/>
      <c r="C308" s="36"/>
      <c r="D308" s="222" t="s">
        <v>156</v>
      </c>
      <c r="E308" s="36"/>
      <c r="F308" s="223" t="s">
        <v>855</v>
      </c>
      <c r="G308" s="36"/>
      <c r="H308" s="36"/>
      <c r="I308" s="36"/>
      <c r="J308" s="36"/>
      <c r="K308" s="36"/>
      <c r="L308" s="40"/>
      <c r="M308" s="220"/>
      <c r="N308" s="221"/>
      <c r="O308" s="79"/>
      <c r="P308" s="79"/>
      <c r="Q308" s="79"/>
      <c r="R308" s="79"/>
      <c r="S308" s="79"/>
      <c r="T308" s="80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9" t="s">
        <v>156</v>
      </c>
      <c r="AU308" s="19" t="s">
        <v>82</v>
      </c>
    </row>
    <row r="309" s="13" customFormat="1">
      <c r="A309" s="13"/>
      <c r="B309" s="224"/>
      <c r="C309" s="225"/>
      <c r="D309" s="218" t="s">
        <v>158</v>
      </c>
      <c r="E309" s="226" t="s">
        <v>17</v>
      </c>
      <c r="F309" s="227" t="s">
        <v>159</v>
      </c>
      <c r="G309" s="225"/>
      <c r="H309" s="226" t="s">
        <v>17</v>
      </c>
      <c r="I309" s="225"/>
      <c r="J309" s="225"/>
      <c r="K309" s="225"/>
      <c r="L309" s="228"/>
      <c r="M309" s="229"/>
      <c r="N309" s="230"/>
      <c r="O309" s="230"/>
      <c r="P309" s="230"/>
      <c r="Q309" s="230"/>
      <c r="R309" s="230"/>
      <c r="S309" s="230"/>
      <c r="T309" s="23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2" t="s">
        <v>158</v>
      </c>
      <c r="AU309" s="232" t="s">
        <v>82</v>
      </c>
      <c r="AV309" s="13" t="s">
        <v>80</v>
      </c>
      <c r="AW309" s="13" t="s">
        <v>35</v>
      </c>
      <c r="AX309" s="13" t="s">
        <v>73</v>
      </c>
      <c r="AY309" s="232" t="s">
        <v>145</v>
      </c>
    </row>
    <row r="310" s="13" customFormat="1">
      <c r="A310" s="13"/>
      <c r="B310" s="224"/>
      <c r="C310" s="225"/>
      <c r="D310" s="218" t="s">
        <v>158</v>
      </c>
      <c r="E310" s="226" t="s">
        <v>17</v>
      </c>
      <c r="F310" s="227" t="s">
        <v>687</v>
      </c>
      <c r="G310" s="225"/>
      <c r="H310" s="226" t="s">
        <v>17</v>
      </c>
      <c r="I310" s="225"/>
      <c r="J310" s="225"/>
      <c r="K310" s="225"/>
      <c r="L310" s="228"/>
      <c r="M310" s="229"/>
      <c r="N310" s="230"/>
      <c r="O310" s="230"/>
      <c r="P310" s="230"/>
      <c r="Q310" s="230"/>
      <c r="R310" s="230"/>
      <c r="S310" s="230"/>
      <c r="T310" s="23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2" t="s">
        <v>158</v>
      </c>
      <c r="AU310" s="232" t="s">
        <v>82</v>
      </c>
      <c r="AV310" s="13" t="s">
        <v>80</v>
      </c>
      <c r="AW310" s="13" t="s">
        <v>35</v>
      </c>
      <c r="AX310" s="13" t="s">
        <v>73</v>
      </c>
      <c r="AY310" s="232" t="s">
        <v>145</v>
      </c>
    </row>
    <row r="311" s="14" customFormat="1">
      <c r="A311" s="14"/>
      <c r="B311" s="233"/>
      <c r="C311" s="234"/>
      <c r="D311" s="218" t="s">
        <v>158</v>
      </c>
      <c r="E311" s="235" t="s">
        <v>17</v>
      </c>
      <c r="F311" s="236" t="s">
        <v>688</v>
      </c>
      <c r="G311" s="234"/>
      <c r="H311" s="237">
        <v>2.4500000000000002</v>
      </c>
      <c r="I311" s="234"/>
      <c r="J311" s="234"/>
      <c r="K311" s="234"/>
      <c r="L311" s="238"/>
      <c r="M311" s="239"/>
      <c r="N311" s="240"/>
      <c r="O311" s="240"/>
      <c r="P311" s="240"/>
      <c r="Q311" s="240"/>
      <c r="R311" s="240"/>
      <c r="S311" s="240"/>
      <c r="T311" s="24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2" t="s">
        <v>158</v>
      </c>
      <c r="AU311" s="242" t="s">
        <v>82</v>
      </c>
      <c r="AV311" s="14" t="s">
        <v>82</v>
      </c>
      <c r="AW311" s="14" t="s">
        <v>35</v>
      </c>
      <c r="AX311" s="14" t="s">
        <v>80</v>
      </c>
      <c r="AY311" s="242" t="s">
        <v>145</v>
      </c>
    </row>
    <row r="312" s="12" customFormat="1" ht="22.8" customHeight="1">
      <c r="A312" s="12"/>
      <c r="B312" s="191"/>
      <c r="C312" s="192"/>
      <c r="D312" s="193" t="s">
        <v>72</v>
      </c>
      <c r="E312" s="204" t="s">
        <v>856</v>
      </c>
      <c r="F312" s="204" t="s">
        <v>857</v>
      </c>
      <c r="G312" s="192"/>
      <c r="H312" s="192"/>
      <c r="I312" s="192"/>
      <c r="J312" s="205">
        <f>BK312</f>
        <v>2109.1500000000001</v>
      </c>
      <c r="K312" s="192"/>
      <c r="L312" s="196"/>
      <c r="M312" s="197"/>
      <c r="N312" s="198"/>
      <c r="O312" s="198"/>
      <c r="P312" s="199">
        <f>SUM(P313:P336)</f>
        <v>0.56937099999999996</v>
      </c>
      <c r="Q312" s="198"/>
      <c r="R312" s="199">
        <f>SUM(R313:R336)</f>
        <v>0</v>
      </c>
      <c r="S312" s="198"/>
      <c r="T312" s="200">
        <f>SUM(T313:T336)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01" t="s">
        <v>80</v>
      </c>
      <c r="AT312" s="202" t="s">
        <v>72</v>
      </c>
      <c r="AU312" s="202" t="s">
        <v>80</v>
      </c>
      <c r="AY312" s="201" t="s">
        <v>145</v>
      </c>
      <c r="BK312" s="203">
        <f>SUM(BK313:BK336)</f>
        <v>2109.1500000000001</v>
      </c>
    </row>
    <row r="313" s="2" customFormat="1" ht="21.75" customHeight="1">
      <c r="A313" s="34"/>
      <c r="B313" s="35"/>
      <c r="C313" s="206" t="s">
        <v>388</v>
      </c>
      <c r="D313" s="206" t="s">
        <v>147</v>
      </c>
      <c r="E313" s="207" t="s">
        <v>858</v>
      </c>
      <c r="F313" s="208" t="s">
        <v>859</v>
      </c>
      <c r="G313" s="209" t="s">
        <v>860</v>
      </c>
      <c r="H313" s="210">
        <v>2.9809999999999999</v>
      </c>
      <c r="I313" s="211">
        <v>58.700000000000003</v>
      </c>
      <c r="J313" s="211">
        <f>ROUND(I313*H313,2)</f>
        <v>174.97999999999999</v>
      </c>
      <c r="K313" s="208" t="s">
        <v>151</v>
      </c>
      <c r="L313" s="40"/>
      <c r="M313" s="212" t="s">
        <v>17</v>
      </c>
      <c r="N313" s="213" t="s">
        <v>44</v>
      </c>
      <c r="O313" s="214">
        <v>0.032000000000000001</v>
      </c>
      <c r="P313" s="214">
        <f>O313*H313</f>
        <v>0.095392000000000005</v>
      </c>
      <c r="Q313" s="214">
        <v>0</v>
      </c>
      <c r="R313" s="214">
        <f>Q313*H313</f>
        <v>0</v>
      </c>
      <c r="S313" s="214">
        <v>0</v>
      </c>
      <c r="T313" s="215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16" t="s">
        <v>152</v>
      </c>
      <c r="AT313" s="216" t="s">
        <v>147</v>
      </c>
      <c r="AU313" s="216" t="s">
        <v>82</v>
      </c>
      <c r="AY313" s="19" t="s">
        <v>145</v>
      </c>
      <c r="BE313" s="217">
        <f>IF(N313="základní",J313,0)</f>
        <v>174.97999999999999</v>
      </c>
      <c r="BF313" s="217">
        <f>IF(N313="snížená",J313,0)</f>
        <v>0</v>
      </c>
      <c r="BG313" s="217">
        <f>IF(N313="zákl. přenesená",J313,0)</f>
        <v>0</v>
      </c>
      <c r="BH313" s="217">
        <f>IF(N313="sníž. přenesená",J313,0)</f>
        <v>0</v>
      </c>
      <c r="BI313" s="217">
        <f>IF(N313="nulová",J313,0)</f>
        <v>0</v>
      </c>
      <c r="BJ313" s="19" t="s">
        <v>80</v>
      </c>
      <c r="BK313" s="217">
        <f>ROUND(I313*H313,2)</f>
        <v>174.97999999999999</v>
      </c>
      <c r="BL313" s="19" t="s">
        <v>152</v>
      </c>
      <c r="BM313" s="216" t="s">
        <v>861</v>
      </c>
    </row>
    <row r="314" s="2" customFormat="1">
      <c r="A314" s="34"/>
      <c r="B314" s="35"/>
      <c r="C314" s="36"/>
      <c r="D314" s="218" t="s">
        <v>154</v>
      </c>
      <c r="E314" s="36"/>
      <c r="F314" s="219" t="s">
        <v>862</v>
      </c>
      <c r="G314" s="36"/>
      <c r="H314" s="36"/>
      <c r="I314" s="36"/>
      <c r="J314" s="36"/>
      <c r="K314" s="36"/>
      <c r="L314" s="40"/>
      <c r="M314" s="220"/>
      <c r="N314" s="221"/>
      <c r="O314" s="79"/>
      <c r="P314" s="79"/>
      <c r="Q314" s="79"/>
      <c r="R314" s="79"/>
      <c r="S314" s="79"/>
      <c r="T314" s="80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9" t="s">
        <v>154</v>
      </c>
      <c r="AU314" s="19" t="s">
        <v>82</v>
      </c>
    </row>
    <row r="315" s="2" customFormat="1">
      <c r="A315" s="34"/>
      <c r="B315" s="35"/>
      <c r="C315" s="36"/>
      <c r="D315" s="222" t="s">
        <v>156</v>
      </c>
      <c r="E315" s="36"/>
      <c r="F315" s="223" t="s">
        <v>863</v>
      </c>
      <c r="G315" s="36"/>
      <c r="H315" s="36"/>
      <c r="I315" s="36"/>
      <c r="J315" s="36"/>
      <c r="K315" s="36"/>
      <c r="L315" s="40"/>
      <c r="M315" s="220"/>
      <c r="N315" s="221"/>
      <c r="O315" s="79"/>
      <c r="P315" s="79"/>
      <c r="Q315" s="79"/>
      <c r="R315" s="79"/>
      <c r="S315" s="79"/>
      <c r="T315" s="80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9" t="s">
        <v>156</v>
      </c>
      <c r="AU315" s="19" t="s">
        <v>82</v>
      </c>
    </row>
    <row r="316" s="13" customFormat="1">
      <c r="A316" s="13"/>
      <c r="B316" s="224"/>
      <c r="C316" s="225"/>
      <c r="D316" s="218" t="s">
        <v>158</v>
      </c>
      <c r="E316" s="226" t="s">
        <v>17</v>
      </c>
      <c r="F316" s="227" t="s">
        <v>159</v>
      </c>
      <c r="G316" s="225"/>
      <c r="H316" s="226" t="s">
        <v>17</v>
      </c>
      <c r="I316" s="225"/>
      <c r="J316" s="225"/>
      <c r="K316" s="225"/>
      <c r="L316" s="228"/>
      <c r="M316" s="229"/>
      <c r="N316" s="230"/>
      <c r="O316" s="230"/>
      <c r="P316" s="230"/>
      <c r="Q316" s="230"/>
      <c r="R316" s="230"/>
      <c r="S316" s="230"/>
      <c r="T316" s="23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2" t="s">
        <v>158</v>
      </c>
      <c r="AU316" s="232" t="s">
        <v>82</v>
      </c>
      <c r="AV316" s="13" t="s">
        <v>80</v>
      </c>
      <c r="AW316" s="13" t="s">
        <v>35</v>
      </c>
      <c r="AX316" s="13" t="s">
        <v>73</v>
      </c>
      <c r="AY316" s="232" t="s">
        <v>145</v>
      </c>
    </row>
    <row r="317" s="13" customFormat="1">
      <c r="A317" s="13"/>
      <c r="B317" s="224"/>
      <c r="C317" s="225"/>
      <c r="D317" s="218" t="s">
        <v>158</v>
      </c>
      <c r="E317" s="226" t="s">
        <v>17</v>
      </c>
      <c r="F317" s="227" t="s">
        <v>864</v>
      </c>
      <c r="G317" s="225"/>
      <c r="H317" s="226" t="s">
        <v>17</v>
      </c>
      <c r="I317" s="225"/>
      <c r="J317" s="225"/>
      <c r="K317" s="225"/>
      <c r="L317" s="228"/>
      <c r="M317" s="229"/>
      <c r="N317" s="230"/>
      <c r="O317" s="230"/>
      <c r="P317" s="230"/>
      <c r="Q317" s="230"/>
      <c r="R317" s="230"/>
      <c r="S317" s="230"/>
      <c r="T317" s="23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2" t="s">
        <v>158</v>
      </c>
      <c r="AU317" s="232" t="s">
        <v>82</v>
      </c>
      <c r="AV317" s="13" t="s">
        <v>80</v>
      </c>
      <c r="AW317" s="13" t="s">
        <v>35</v>
      </c>
      <c r="AX317" s="13" t="s">
        <v>73</v>
      </c>
      <c r="AY317" s="232" t="s">
        <v>145</v>
      </c>
    </row>
    <row r="318" s="14" customFormat="1">
      <c r="A318" s="14"/>
      <c r="B318" s="233"/>
      <c r="C318" s="234"/>
      <c r="D318" s="218" t="s">
        <v>158</v>
      </c>
      <c r="E318" s="235" t="s">
        <v>17</v>
      </c>
      <c r="F318" s="236" t="s">
        <v>865</v>
      </c>
      <c r="G318" s="234"/>
      <c r="H318" s="237">
        <v>0.36799999999999999</v>
      </c>
      <c r="I318" s="234"/>
      <c r="J318" s="234"/>
      <c r="K318" s="234"/>
      <c r="L318" s="238"/>
      <c r="M318" s="239"/>
      <c r="N318" s="240"/>
      <c r="O318" s="240"/>
      <c r="P318" s="240"/>
      <c r="Q318" s="240"/>
      <c r="R318" s="240"/>
      <c r="S318" s="240"/>
      <c r="T318" s="24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42" t="s">
        <v>158</v>
      </c>
      <c r="AU318" s="242" t="s">
        <v>82</v>
      </c>
      <c r="AV318" s="14" t="s">
        <v>82</v>
      </c>
      <c r="AW318" s="14" t="s">
        <v>35</v>
      </c>
      <c r="AX318" s="14" t="s">
        <v>73</v>
      </c>
      <c r="AY318" s="242" t="s">
        <v>145</v>
      </c>
    </row>
    <row r="319" s="13" customFormat="1">
      <c r="A319" s="13"/>
      <c r="B319" s="224"/>
      <c r="C319" s="225"/>
      <c r="D319" s="218" t="s">
        <v>158</v>
      </c>
      <c r="E319" s="226" t="s">
        <v>17</v>
      </c>
      <c r="F319" s="227" t="s">
        <v>866</v>
      </c>
      <c r="G319" s="225"/>
      <c r="H319" s="226" t="s">
        <v>17</v>
      </c>
      <c r="I319" s="225"/>
      <c r="J319" s="225"/>
      <c r="K319" s="225"/>
      <c r="L319" s="228"/>
      <c r="M319" s="229"/>
      <c r="N319" s="230"/>
      <c r="O319" s="230"/>
      <c r="P319" s="230"/>
      <c r="Q319" s="230"/>
      <c r="R319" s="230"/>
      <c r="S319" s="230"/>
      <c r="T319" s="23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2" t="s">
        <v>158</v>
      </c>
      <c r="AU319" s="232" t="s">
        <v>82</v>
      </c>
      <c r="AV319" s="13" t="s">
        <v>80</v>
      </c>
      <c r="AW319" s="13" t="s">
        <v>35</v>
      </c>
      <c r="AX319" s="13" t="s">
        <v>73</v>
      </c>
      <c r="AY319" s="232" t="s">
        <v>145</v>
      </c>
    </row>
    <row r="320" s="14" customFormat="1">
      <c r="A320" s="14"/>
      <c r="B320" s="233"/>
      <c r="C320" s="234"/>
      <c r="D320" s="218" t="s">
        <v>158</v>
      </c>
      <c r="E320" s="235" t="s">
        <v>17</v>
      </c>
      <c r="F320" s="236" t="s">
        <v>867</v>
      </c>
      <c r="G320" s="234"/>
      <c r="H320" s="237">
        <v>2.613</v>
      </c>
      <c r="I320" s="234"/>
      <c r="J320" s="234"/>
      <c r="K320" s="234"/>
      <c r="L320" s="238"/>
      <c r="M320" s="239"/>
      <c r="N320" s="240"/>
      <c r="O320" s="240"/>
      <c r="P320" s="240"/>
      <c r="Q320" s="240"/>
      <c r="R320" s="240"/>
      <c r="S320" s="240"/>
      <c r="T320" s="24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2" t="s">
        <v>158</v>
      </c>
      <c r="AU320" s="242" t="s">
        <v>82</v>
      </c>
      <c r="AV320" s="14" t="s">
        <v>82</v>
      </c>
      <c r="AW320" s="14" t="s">
        <v>35</v>
      </c>
      <c r="AX320" s="14" t="s">
        <v>73</v>
      </c>
      <c r="AY320" s="242" t="s">
        <v>145</v>
      </c>
    </row>
    <row r="321" s="15" customFormat="1">
      <c r="A321" s="15"/>
      <c r="B321" s="252"/>
      <c r="C321" s="253"/>
      <c r="D321" s="218" t="s">
        <v>158</v>
      </c>
      <c r="E321" s="254" t="s">
        <v>17</v>
      </c>
      <c r="F321" s="255" t="s">
        <v>258</v>
      </c>
      <c r="G321" s="253"/>
      <c r="H321" s="256">
        <v>2.9809999999999999</v>
      </c>
      <c r="I321" s="253"/>
      <c r="J321" s="253"/>
      <c r="K321" s="253"/>
      <c r="L321" s="257"/>
      <c r="M321" s="258"/>
      <c r="N321" s="259"/>
      <c r="O321" s="259"/>
      <c r="P321" s="259"/>
      <c r="Q321" s="259"/>
      <c r="R321" s="259"/>
      <c r="S321" s="259"/>
      <c r="T321" s="26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61" t="s">
        <v>158</v>
      </c>
      <c r="AU321" s="261" t="s">
        <v>82</v>
      </c>
      <c r="AV321" s="15" t="s">
        <v>152</v>
      </c>
      <c r="AW321" s="15" t="s">
        <v>35</v>
      </c>
      <c r="AX321" s="15" t="s">
        <v>80</v>
      </c>
      <c r="AY321" s="261" t="s">
        <v>145</v>
      </c>
    </row>
    <row r="322" s="2" customFormat="1" ht="24.15" customHeight="1">
      <c r="A322" s="34"/>
      <c r="B322" s="35"/>
      <c r="C322" s="206" t="s">
        <v>436</v>
      </c>
      <c r="D322" s="206" t="s">
        <v>147</v>
      </c>
      <c r="E322" s="207" t="s">
        <v>868</v>
      </c>
      <c r="F322" s="208" t="s">
        <v>869</v>
      </c>
      <c r="G322" s="209" t="s">
        <v>860</v>
      </c>
      <c r="H322" s="210">
        <v>2.9809999999999999</v>
      </c>
      <c r="I322" s="211">
        <v>179</v>
      </c>
      <c r="J322" s="211">
        <f>ROUND(I322*H322,2)</f>
        <v>533.60000000000002</v>
      </c>
      <c r="K322" s="208" t="s">
        <v>151</v>
      </c>
      <c r="L322" s="40"/>
      <c r="M322" s="212" t="s">
        <v>17</v>
      </c>
      <c r="N322" s="213" t="s">
        <v>44</v>
      </c>
      <c r="O322" s="214">
        <v>0.159</v>
      </c>
      <c r="P322" s="214">
        <f>O322*H322</f>
        <v>0.47397899999999998</v>
      </c>
      <c r="Q322" s="214">
        <v>0</v>
      </c>
      <c r="R322" s="214">
        <f>Q322*H322</f>
        <v>0</v>
      </c>
      <c r="S322" s="214">
        <v>0</v>
      </c>
      <c r="T322" s="215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6" t="s">
        <v>152</v>
      </c>
      <c r="AT322" s="216" t="s">
        <v>147</v>
      </c>
      <c r="AU322" s="216" t="s">
        <v>82</v>
      </c>
      <c r="AY322" s="19" t="s">
        <v>145</v>
      </c>
      <c r="BE322" s="217">
        <f>IF(N322="základní",J322,0)</f>
        <v>533.60000000000002</v>
      </c>
      <c r="BF322" s="217">
        <f>IF(N322="snížená",J322,0)</f>
        <v>0</v>
      </c>
      <c r="BG322" s="217">
        <f>IF(N322="zákl. přenesená",J322,0)</f>
        <v>0</v>
      </c>
      <c r="BH322" s="217">
        <f>IF(N322="sníž. přenesená",J322,0)</f>
        <v>0</v>
      </c>
      <c r="BI322" s="217">
        <f>IF(N322="nulová",J322,0)</f>
        <v>0</v>
      </c>
      <c r="BJ322" s="19" t="s">
        <v>80</v>
      </c>
      <c r="BK322" s="217">
        <f>ROUND(I322*H322,2)</f>
        <v>533.60000000000002</v>
      </c>
      <c r="BL322" s="19" t="s">
        <v>152</v>
      </c>
      <c r="BM322" s="216" t="s">
        <v>870</v>
      </c>
    </row>
    <row r="323" s="2" customFormat="1">
      <c r="A323" s="34"/>
      <c r="B323" s="35"/>
      <c r="C323" s="36"/>
      <c r="D323" s="218" t="s">
        <v>154</v>
      </c>
      <c r="E323" s="36"/>
      <c r="F323" s="219" t="s">
        <v>871</v>
      </c>
      <c r="G323" s="36"/>
      <c r="H323" s="36"/>
      <c r="I323" s="36"/>
      <c r="J323" s="36"/>
      <c r="K323" s="36"/>
      <c r="L323" s="40"/>
      <c r="M323" s="220"/>
      <c r="N323" s="221"/>
      <c r="O323" s="79"/>
      <c r="P323" s="79"/>
      <c r="Q323" s="79"/>
      <c r="R323" s="79"/>
      <c r="S323" s="79"/>
      <c r="T323" s="80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9" t="s">
        <v>154</v>
      </c>
      <c r="AU323" s="19" t="s">
        <v>82</v>
      </c>
    </row>
    <row r="324" s="2" customFormat="1">
      <c r="A324" s="34"/>
      <c r="B324" s="35"/>
      <c r="C324" s="36"/>
      <c r="D324" s="222" t="s">
        <v>156</v>
      </c>
      <c r="E324" s="36"/>
      <c r="F324" s="223" t="s">
        <v>872</v>
      </c>
      <c r="G324" s="36"/>
      <c r="H324" s="36"/>
      <c r="I324" s="36"/>
      <c r="J324" s="36"/>
      <c r="K324" s="36"/>
      <c r="L324" s="40"/>
      <c r="M324" s="220"/>
      <c r="N324" s="221"/>
      <c r="O324" s="79"/>
      <c r="P324" s="79"/>
      <c r="Q324" s="79"/>
      <c r="R324" s="79"/>
      <c r="S324" s="79"/>
      <c r="T324" s="80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9" t="s">
        <v>156</v>
      </c>
      <c r="AU324" s="19" t="s">
        <v>82</v>
      </c>
    </row>
    <row r="325" s="13" customFormat="1">
      <c r="A325" s="13"/>
      <c r="B325" s="224"/>
      <c r="C325" s="225"/>
      <c r="D325" s="218" t="s">
        <v>158</v>
      </c>
      <c r="E325" s="226" t="s">
        <v>17</v>
      </c>
      <c r="F325" s="227" t="s">
        <v>159</v>
      </c>
      <c r="G325" s="225"/>
      <c r="H325" s="226" t="s">
        <v>17</v>
      </c>
      <c r="I325" s="225"/>
      <c r="J325" s="225"/>
      <c r="K325" s="225"/>
      <c r="L325" s="228"/>
      <c r="M325" s="229"/>
      <c r="N325" s="230"/>
      <c r="O325" s="230"/>
      <c r="P325" s="230"/>
      <c r="Q325" s="230"/>
      <c r="R325" s="230"/>
      <c r="S325" s="230"/>
      <c r="T325" s="23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2" t="s">
        <v>158</v>
      </c>
      <c r="AU325" s="232" t="s">
        <v>82</v>
      </c>
      <c r="AV325" s="13" t="s">
        <v>80</v>
      </c>
      <c r="AW325" s="13" t="s">
        <v>35</v>
      </c>
      <c r="AX325" s="13" t="s">
        <v>73</v>
      </c>
      <c r="AY325" s="232" t="s">
        <v>145</v>
      </c>
    </row>
    <row r="326" s="13" customFormat="1">
      <c r="A326" s="13"/>
      <c r="B326" s="224"/>
      <c r="C326" s="225"/>
      <c r="D326" s="218" t="s">
        <v>158</v>
      </c>
      <c r="E326" s="226" t="s">
        <v>17</v>
      </c>
      <c r="F326" s="227" t="s">
        <v>864</v>
      </c>
      <c r="G326" s="225"/>
      <c r="H326" s="226" t="s">
        <v>17</v>
      </c>
      <c r="I326" s="225"/>
      <c r="J326" s="225"/>
      <c r="K326" s="225"/>
      <c r="L326" s="228"/>
      <c r="M326" s="229"/>
      <c r="N326" s="230"/>
      <c r="O326" s="230"/>
      <c r="P326" s="230"/>
      <c r="Q326" s="230"/>
      <c r="R326" s="230"/>
      <c r="S326" s="230"/>
      <c r="T326" s="23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2" t="s">
        <v>158</v>
      </c>
      <c r="AU326" s="232" t="s">
        <v>82</v>
      </c>
      <c r="AV326" s="13" t="s">
        <v>80</v>
      </c>
      <c r="AW326" s="13" t="s">
        <v>35</v>
      </c>
      <c r="AX326" s="13" t="s">
        <v>73</v>
      </c>
      <c r="AY326" s="232" t="s">
        <v>145</v>
      </c>
    </row>
    <row r="327" s="14" customFormat="1">
      <c r="A327" s="14"/>
      <c r="B327" s="233"/>
      <c r="C327" s="234"/>
      <c r="D327" s="218" t="s">
        <v>158</v>
      </c>
      <c r="E327" s="235" t="s">
        <v>17</v>
      </c>
      <c r="F327" s="236" t="s">
        <v>865</v>
      </c>
      <c r="G327" s="234"/>
      <c r="H327" s="237">
        <v>0.36799999999999999</v>
      </c>
      <c r="I327" s="234"/>
      <c r="J327" s="234"/>
      <c r="K327" s="234"/>
      <c r="L327" s="238"/>
      <c r="M327" s="239"/>
      <c r="N327" s="240"/>
      <c r="O327" s="240"/>
      <c r="P327" s="240"/>
      <c r="Q327" s="240"/>
      <c r="R327" s="240"/>
      <c r="S327" s="240"/>
      <c r="T327" s="24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2" t="s">
        <v>158</v>
      </c>
      <c r="AU327" s="242" t="s">
        <v>82</v>
      </c>
      <c r="AV327" s="14" t="s">
        <v>82</v>
      </c>
      <c r="AW327" s="14" t="s">
        <v>35</v>
      </c>
      <c r="AX327" s="14" t="s">
        <v>73</v>
      </c>
      <c r="AY327" s="242" t="s">
        <v>145</v>
      </c>
    </row>
    <row r="328" s="13" customFormat="1">
      <c r="A328" s="13"/>
      <c r="B328" s="224"/>
      <c r="C328" s="225"/>
      <c r="D328" s="218" t="s">
        <v>158</v>
      </c>
      <c r="E328" s="226" t="s">
        <v>17</v>
      </c>
      <c r="F328" s="227" t="s">
        <v>866</v>
      </c>
      <c r="G328" s="225"/>
      <c r="H328" s="226" t="s">
        <v>17</v>
      </c>
      <c r="I328" s="225"/>
      <c r="J328" s="225"/>
      <c r="K328" s="225"/>
      <c r="L328" s="228"/>
      <c r="M328" s="229"/>
      <c r="N328" s="230"/>
      <c r="O328" s="230"/>
      <c r="P328" s="230"/>
      <c r="Q328" s="230"/>
      <c r="R328" s="230"/>
      <c r="S328" s="230"/>
      <c r="T328" s="23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2" t="s">
        <v>158</v>
      </c>
      <c r="AU328" s="232" t="s">
        <v>82</v>
      </c>
      <c r="AV328" s="13" t="s">
        <v>80</v>
      </c>
      <c r="AW328" s="13" t="s">
        <v>35</v>
      </c>
      <c r="AX328" s="13" t="s">
        <v>73</v>
      </c>
      <c r="AY328" s="232" t="s">
        <v>145</v>
      </c>
    </row>
    <row r="329" s="14" customFormat="1">
      <c r="A329" s="14"/>
      <c r="B329" s="233"/>
      <c r="C329" s="234"/>
      <c r="D329" s="218" t="s">
        <v>158</v>
      </c>
      <c r="E329" s="235" t="s">
        <v>17</v>
      </c>
      <c r="F329" s="236" t="s">
        <v>867</v>
      </c>
      <c r="G329" s="234"/>
      <c r="H329" s="237">
        <v>2.613</v>
      </c>
      <c r="I329" s="234"/>
      <c r="J329" s="234"/>
      <c r="K329" s="234"/>
      <c r="L329" s="238"/>
      <c r="M329" s="239"/>
      <c r="N329" s="240"/>
      <c r="O329" s="240"/>
      <c r="P329" s="240"/>
      <c r="Q329" s="240"/>
      <c r="R329" s="240"/>
      <c r="S329" s="240"/>
      <c r="T329" s="24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2" t="s">
        <v>158</v>
      </c>
      <c r="AU329" s="242" t="s">
        <v>82</v>
      </c>
      <c r="AV329" s="14" t="s">
        <v>82</v>
      </c>
      <c r="AW329" s="14" t="s">
        <v>35</v>
      </c>
      <c r="AX329" s="14" t="s">
        <v>73</v>
      </c>
      <c r="AY329" s="242" t="s">
        <v>145</v>
      </c>
    </row>
    <row r="330" s="15" customFormat="1">
      <c r="A330" s="15"/>
      <c r="B330" s="252"/>
      <c r="C330" s="253"/>
      <c r="D330" s="218" t="s">
        <v>158</v>
      </c>
      <c r="E330" s="254" t="s">
        <v>17</v>
      </c>
      <c r="F330" s="255" t="s">
        <v>258</v>
      </c>
      <c r="G330" s="253"/>
      <c r="H330" s="256">
        <v>2.9809999999999999</v>
      </c>
      <c r="I330" s="253"/>
      <c r="J330" s="253"/>
      <c r="K330" s="253"/>
      <c r="L330" s="257"/>
      <c r="M330" s="258"/>
      <c r="N330" s="259"/>
      <c r="O330" s="259"/>
      <c r="P330" s="259"/>
      <c r="Q330" s="259"/>
      <c r="R330" s="259"/>
      <c r="S330" s="259"/>
      <c r="T330" s="260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1" t="s">
        <v>158</v>
      </c>
      <c r="AU330" s="261" t="s">
        <v>82</v>
      </c>
      <c r="AV330" s="15" t="s">
        <v>152</v>
      </c>
      <c r="AW330" s="15" t="s">
        <v>35</v>
      </c>
      <c r="AX330" s="15" t="s">
        <v>80</v>
      </c>
      <c r="AY330" s="261" t="s">
        <v>145</v>
      </c>
    </row>
    <row r="331" s="2" customFormat="1" ht="44.25" customHeight="1">
      <c r="A331" s="34"/>
      <c r="B331" s="35"/>
      <c r="C331" s="206" t="s">
        <v>444</v>
      </c>
      <c r="D331" s="206" t="s">
        <v>147</v>
      </c>
      <c r="E331" s="207" t="s">
        <v>873</v>
      </c>
      <c r="F331" s="208" t="s">
        <v>874</v>
      </c>
      <c r="G331" s="209" t="s">
        <v>860</v>
      </c>
      <c r="H331" s="210">
        <v>2.613</v>
      </c>
      <c r="I331" s="211">
        <v>536</v>
      </c>
      <c r="J331" s="211">
        <f>ROUND(I331*H331,2)</f>
        <v>1400.5699999999999</v>
      </c>
      <c r="K331" s="208" t="s">
        <v>151</v>
      </c>
      <c r="L331" s="40"/>
      <c r="M331" s="212" t="s">
        <v>17</v>
      </c>
      <c r="N331" s="213" t="s">
        <v>44</v>
      </c>
      <c r="O331" s="214">
        <v>0</v>
      </c>
      <c r="P331" s="214">
        <f>O331*H331</f>
        <v>0</v>
      </c>
      <c r="Q331" s="214">
        <v>0</v>
      </c>
      <c r="R331" s="214">
        <f>Q331*H331</f>
        <v>0</v>
      </c>
      <c r="S331" s="214">
        <v>0</v>
      </c>
      <c r="T331" s="215">
        <f>S331*H331</f>
        <v>0</v>
      </c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16" t="s">
        <v>152</v>
      </c>
      <c r="AT331" s="216" t="s">
        <v>147</v>
      </c>
      <c r="AU331" s="216" t="s">
        <v>82</v>
      </c>
      <c r="AY331" s="19" t="s">
        <v>145</v>
      </c>
      <c r="BE331" s="217">
        <f>IF(N331="základní",J331,0)</f>
        <v>1400.5699999999999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9" t="s">
        <v>80</v>
      </c>
      <c r="BK331" s="217">
        <f>ROUND(I331*H331,2)</f>
        <v>1400.5699999999999</v>
      </c>
      <c r="BL331" s="19" t="s">
        <v>152</v>
      </c>
      <c r="BM331" s="216" t="s">
        <v>875</v>
      </c>
    </row>
    <row r="332" s="2" customFormat="1">
      <c r="A332" s="34"/>
      <c r="B332" s="35"/>
      <c r="C332" s="36"/>
      <c r="D332" s="218" t="s">
        <v>154</v>
      </c>
      <c r="E332" s="36"/>
      <c r="F332" s="219" t="s">
        <v>876</v>
      </c>
      <c r="G332" s="36"/>
      <c r="H332" s="36"/>
      <c r="I332" s="36"/>
      <c r="J332" s="36"/>
      <c r="K332" s="36"/>
      <c r="L332" s="40"/>
      <c r="M332" s="220"/>
      <c r="N332" s="221"/>
      <c r="O332" s="79"/>
      <c r="P332" s="79"/>
      <c r="Q332" s="79"/>
      <c r="R332" s="79"/>
      <c r="S332" s="79"/>
      <c r="T332" s="80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9" t="s">
        <v>154</v>
      </c>
      <c r="AU332" s="19" t="s">
        <v>82</v>
      </c>
    </row>
    <row r="333" s="2" customFormat="1">
      <c r="A333" s="34"/>
      <c r="B333" s="35"/>
      <c r="C333" s="36"/>
      <c r="D333" s="222" t="s">
        <v>156</v>
      </c>
      <c r="E333" s="36"/>
      <c r="F333" s="223" t="s">
        <v>877</v>
      </c>
      <c r="G333" s="36"/>
      <c r="H333" s="36"/>
      <c r="I333" s="36"/>
      <c r="J333" s="36"/>
      <c r="K333" s="36"/>
      <c r="L333" s="40"/>
      <c r="M333" s="220"/>
      <c r="N333" s="221"/>
      <c r="O333" s="79"/>
      <c r="P333" s="79"/>
      <c r="Q333" s="79"/>
      <c r="R333" s="79"/>
      <c r="S333" s="79"/>
      <c r="T333" s="80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9" t="s">
        <v>156</v>
      </c>
      <c r="AU333" s="19" t="s">
        <v>82</v>
      </c>
    </row>
    <row r="334" s="13" customFormat="1">
      <c r="A334" s="13"/>
      <c r="B334" s="224"/>
      <c r="C334" s="225"/>
      <c r="D334" s="218" t="s">
        <v>158</v>
      </c>
      <c r="E334" s="226" t="s">
        <v>17</v>
      </c>
      <c r="F334" s="227" t="s">
        <v>159</v>
      </c>
      <c r="G334" s="225"/>
      <c r="H334" s="226" t="s">
        <v>17</v>
      </c>
      <c r="I334" s="225"/>
      <c r="J334" s="225"/>
      <c r="K334" s="225"/>
      <c r="L334" s="228"/>
      <c r="M334" s="229"/>
      <c r="N334" s="230"/>
      <c r="O334" s="230"/>
      <c r="P334" s="230"/>
      <c r="Q334" s="230"/>
      <c r="R334" s="230"/>
      <c r="S334" s="230"/>
      <c r="T334" s="23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2" t="s">
        <v>158</v>
      </c>
      <c r="AU334" s="232" t="s">
        <v>82</v>
      </c>
      <c r="AV334" s="13" t="s">
        <v>80</v>
      </c>
      <c r="AW334" s="13" t="s">
        <v>35</v>
      </c>
      <c r="AX334" s="13" t="s">
        <v>73</v>
      </c>
      <c r="AY334" s="232" t="s">
        <v>145</v>
      </c>
    </row>
    <row r="335" s="13" customFormat="1">
      <c r="A335" s="13"/>
      <c r="B335" s="224"/>
      <c r="C335" s="225"/>
      <c r="D335" s="218" t="s">
        <v>158</v>
      </c>
      <c r="E335" s="226" t="s">
        <v>17</v>
      </c>
      <c r="F335" s="227" t="s">
        <v>866</v>
      </c>
      <c r="G335" s="225"/>
      <c r="H335" s="226" t="s">
        <v>17</v>
      </c>
      <c r="I335" s="225"/>
      <c r="J335" s="225"/>
      <c r="K335" s="225"/>
      <c r="L335" s="228"/>
      <c r="M335" s="229"/>
      <c r="N335" s="230"/>
      <c r="O335" s="230"/>
      <c r="P335" s="230"/>
      <c r="Q335" s="230"/>
      <c r="R335" s="230"/>
      <c r="S335" s="230"/>
      <c r="T335" s="23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2" t="s">
        <v>158</v>
      </c>
      <c r="AU335" s="232" t="s">
        <v>82</v>
      </c>
      <c r="AV335" s="13" t="s">
        <v>80</v>
      </c>
      <c r="AW335" s="13" t="s">
        <v>35</v>
      </c>
      <c r="AX335" s="13" t="s">
        <v>73</v>
      </c>
      <c r="AY335" s="232" t="s">
        <v>145</v>
      </c>
    </row>
    <row r="336" s="14" customFormat="1">
      <c r="A336" s="14"/>
      <c r="B336" s="233"/>
      <c r="C336" s="234"/>
      <c r="D336" s="218" t="s">
        <v>158</v>
      </c>
      <c r="E336" s="235" t="s">
        <v>17</v>
      </c>
      <c r="F336" s="236" t="s">
        <v>867</v>
      </c>
      <c r="G336" s="234"/>
      <c r="H336" s="237">
        <v>2.613</v>
      </c>
      <c r="I336" s="234"/>
      <c r="J336" s="234"/>
      <c r="K336" s="234"/>
      <c r="L336" s="238"/>
      <c r="M336" s="239"/>
      <c r="N336" s="240"/>
      <c r="O336" s="240"/>
      <c r="P336" s="240"/>
      <c r="Q336" s="240"/>
      <c r="R336" s="240"/>
      <c r="S336" s="240"/>
      <c r="T336" s="24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2" t="s">
        <v>158</v>
      </c>
      <c r="AU336" s="242" t="s">
        <v>82</v>
      </c>
      <c r="AV336" s="14" t="s">
        <v>82</v>
      </c>
      <c r="AW336" s="14" t="s">
        <v>35</v>
      </c>
      <c r="AX336" s="14" t="s">
        <v>80</v>
      </c>
      <c r="AY336" s="242" t="s">
        <v>145</v>
      </c>
    </row>
    <row r="337" s="12" customFormat="1" ht="22.8" customHeight="1">
      <c r="A337" s="12"/>
      <c r="B337" s="191"/>
      <c r="C337" s="192"/>
      <c r="D337" s="193" t="s">
        <v>72</v>
      </c>
      <c r="E337" s="204" t="s">
        <v>878</v>
      </c>
      <c r="F337" s="204" t="s">
        <v>879</v>
      </c>
      <c r="G337" s="192"/>
      <c r="H337" s="192"/>
      <c r="I337" s="192"/>
      <c r="J337" s="205">
        <f>BK337</f>
        <v>989.84000000000003</v>
      </c>
      <c r="K337" s="192"/>
      <c r="L337" s="196"/>
      <c r="M337" s="197"/>
      <c r="N337" s="198"/>
      <c r="O337" s="198"/>
      <c r="P337" s="199">
        <f>SUM(P338:P348)</f>
        <v>1.5471090000000001</v>
      </c>
      <c r="Q337" s="198"/>
      <c r="R337" s="199">
        <f>SUM(R338:R348)</f>
        <v>0</v>
      </c>
      <c r="S337" s="198"/>
      <c r="T337" s="200">
        <f>SUM(T338:T348)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1" t="s">
        <v>80</v>
      </c>
      <c r="AT337" s="202" t="s">
        <v>72</v>
      </c>
      <c r="AU337" s="202" t="s">
        <v>80</v>
      </c>
      <c r="AY337" s="201" t="s">
        <v>145</v>
      </c>
      <c r="BK337" s="203">
        <f>SUM(BK338:BK348)</f>
        <v>989.84000000000003</v>
      </c>
    </row>
    <row r="338" s="2" customFormat="1" ht="24.15" customHeight="1">
      <c r="A338" s="34"/>
      <c r="B338" s="35"/>
      <c r="C338" s="206" t="s">
        <v>450</v>
      </c>
      <c r="D338" s="206" t="s">
        <v>147</v>
      </c>
      <c r="E338" s="207" t="s">
        <v>880</v>
      </c>
      <c r="F338" s="208" t="s">
        <v>881</v>
      </c>
      <c r="G338" s="209" t="s">
        <v>860</v>
      </c>
      <c r="H338" s="210">
        <v>3.8969999999999998</v>
      </c>
      <c r="I338" s="211">
        <v>254</v>
      </c>
      <c r="J338" s="211">
        <f>ROUND(I338*H338,2)</f>
        <v>989.84000000000003</v>
      </c>
      <c r="K338" s="208" t="s">
        <v>151</v>
      </c>
      <c r="L338" s="40"/>
      <c r="M338" s="212" t="s">
        <v>17</v>
      </c>
      <c r="N338" s="213" t="s">
        <v>44</v>
      </c>
      <c r="O338" s="214">
        <v>0.39700000000000002</v>
      </c>
      <c r="P338" s="214">
        <f>O338*H338</f>
        <v>1.5471090000000001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R338" s="216" t="s">
        <v>152</v>
      </c>
      <c r="AT338" s="216" t="s">
        <v>147</v>
      </c>
      <c r="AU338" s="216" t="s">
        <v>82</v>
      </c>
      <c r="AY338" s="19" t="s">
        <v>145</v>
      </c>
      <c r="BE338" s="217">
        <f>IF(N338="základní",J338,0)</f>
        <v>989.84000000000003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9" t="s">
        <v>80</v>
      </c>
      <c r="BK338" s="217">
        <f>ROUND(I338*H338,2)</f>
        <v>989.84000000000003</v>
      </c>
      <c r="BL338" s="19" t="s">
        <v>152</v>
      </c>
      <c r="BM338" s="216" t="s">
        <v>882</v>
      </c>
    </row>
    <row r="339" s="2" customFormat="1">
      <c r="A339" s="34"/>
      <c r="B339" s="35"/>
      <c r="C339" s="36"/>
      <c r="D339" s="218" t="s">
        <v>154</v>
      </c>
      <c r="E339" s="36"/>
      <c r="F339" s="219" t="s">
        <v>883</v>
      </c>
      <c r="G339" s="36"/>
      <c r="H339" s="36"/>
      <c r="I339" s="36"/>
      <c r="J339" s="36"/>
      <c r="K339" s="36"/>
      <c r="L339" s="40"/>
      <c r="M339" s="220"/>
      <c r="N339" s="221"/>
      <c r="O339" s="79"/>
      <c r="P339" s="79"/>
      <c r="Q339" s="79"/>
      <c r="R339" s="79"/>
      <c r="S339" s="79"/>
      <c r="T339" s="80"/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T339" s="19" t="s">
        <v>154</v>
      </c>
      <c r="AU339" s="19" t="s">
        <v>82</v>
      </c>
    </row>
    <row r="340" s="2" customFormat="1">
      <c r="A340" s="34"/>
      <c r="B340" s="35"/>
      <c r="C340" s="36"/>
      <c r="D340" s="222" t="s">
        <v>156</v>
      </c>
      <c r="E340" s="36"/>
      <c r="F340" s="223" t="s">
        <v>884</v>
      </c>
      <c r="G340" s="36"/>
      <c r="H340" s="36"/>
      <c r="I340" s="36"/>
      <c r="J340" s="36"/>
      <c r="K340" s="36"/>
      <c r="L340" s="40"/>
      <c r="M340" s="220"/>
      <c r="N340" s="221"/>
      <c r="O340" s="79"/>
      <c r="P340" s="79"/>
      <c r="Q340" s="79"/>
      <c r="R340" s="79"/>
      <c r="S340" s="79"/>
      <c r="T340" s="80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9" t="s">
        <v>156</v>
      </c>
      <c r="AU340" s="19" t="s">
        <v>82</v>
      </c>
    </row>
    <row r="341" s="13" customFormat="1">
      <c r="A341" s="13"/>
      <c r="B341" s="224"/>
      <c r="C341" s="225"/>
      <c r="D341" s="218" t="s">
        <v>158</v>
      </c>
      <c r="E341" s="226" t="s">
        <v>17</v>
      </c>
      <c r="F341" s="227" t="s">
        <v>159</v>
      </c>
      <c r="G341" s="225"/>
      <c r="H341" s="226" t="s">
        <v>17</v>
      </c>
      <c r="I341" s="225"/>
      <c r="J341" s="225"/>
      <c r="K341" s="225"/>
      <c r="L341" s="228"/>
      <c r="M341" s="229"/>
      <c r="N341" s="230"/>
      <c r="O341" s="230"/>
      <c r="P341" s="230"/>
      <c r="Q341" s="230"/>
      <c r="R341" s="230"/>
      <c r="S341" s="230"/>
      <c r="T341" s="23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2" t="s">
        <v>158</v>
      </c>
      <c r="AU341" s="232" t="s">
        <v>82</v>
      </c>
      <c r="AV341" s="13" t="s">
        <v>80</v>
      </c>
      <c r="AW341" s="13" t="s">
        <v>35</v>
      </c>
      <c r="AX341" s="13" t="s">
        <v>73</v>
      </c>
      <c r="AY341" s="232" t="s">
        <v>145</v>
      </c>
    </row>
    <row r="342" s="13" customFormat="1">
      <c r="A342" s="13"/>
      <c r="B342" s="224"/>
      <c r="C342" s="225"/>
      <c r="D342" s="218" t="s">
        <v>158</v>
      </c>
      <c r="E342" s="226" t="s">
        <v>17</v>
      </c>
      <c r="F342" s="227" t="s">
        <v>885</v>
      </c>
      <c r="G342" s="225"/>
      <c r="H342" s="226" t="s">
        <v>17</v>
      </c>
      <c r="I342" s="225"/>
      <c r="J342" s="225"/>
      <c r="K342" s="225"/>
      <c r="L342" s="228"/>
      <c r="M342" s="229"/>
      <c r="N342" s="230"/>
      <c r="O342" s="230"/>
      <c r="P342" s="230"/>
      <c r="Q342" s="230"/>
      <c r="R342" s="230"/>
      <c r="S342" s="230"/>
      <c r="T342" s="23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2" t="s">
        <v>158</v>
      </c>
      <c r="AU342" s="232" t="s">
        <v>82</v>
      </c>
      <c r="AV342" s="13" t="s">
        <v>80</v>
      </c>
      <c r="AW342" s="13" t="s">
        <v>35</v>
      </c>
      <c r="AX342" s="13" t="s">
        <v>73</v>
      </c>
      <c r="AY342" s="232" t="s">
        <v>145</v>
      </c>
    </row>
    <row r="343" s="14" customFormat="1">
      <c r="A343" s="14"/>
      <c r="B343" s="233"/>
      <c r="C343" s="234"/>
      <c r="D343" s="218" t="s">
        <v>158</v>
      </c>
      <c r="E343" s="235" t="s">
        <v>17</v>
      </c>
      <c r="F343" s="236" t="s">
        <v>886</v>
      </c>
      <c r="G343" s="234"/>
      <c r="H343" s="237">
        <v>0.91600000000000004</v>
      </c>
      <c r="I343" s="234"/>
      <c r="J343" s="234"/>
      <c r="K343" s="234"/>
      <c r="L343" s="238"/>
      <c r="M343" s="239"/>
      <c r="N343" s="240"/>
      <c r="O343" s="240"/>
      <c r="P343" s="240"/>
      <c r="Q343" s="240"/>
      <c r="R343" s="240"/>
      <c r="S343" s="240"/>
      <c r="T343" s="24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2" t="s">
        <v>158</v>
      </c>
      <c r="AU343" s="242" t="s">
        <v>82</v>
      </c>
      <c r="AV343" s="14" t="s">
        <v>82</v>
      </c>
      <c r="AW343" s="14" t="s">
        <v>35</v>
      </c>
      <c r="AX343" s="14" t="s">
        <v>73</v>
      </c>
      <c r="AY343" s="242" t="s">
        <v>145</v>
      </c>
    </row>
    <row r="344" s="13" customFormat="1">
      <c r="A344" s="13"/>
      <c r="B344" s="224"/>
      <c r="C344" s="225"/>
      <c r="D344" s="218" t="s">
        <v>158</v>
      </c>
      <c r="E344" s="226" t="s">
        <v>17</v>
      </c>
      <c r="F344" s="227" t="s">
        <v>887</v>
      </c>
      <c r="G344" s="225"/>
      <c r="H344" s="226" t="s">
        <v>17</v>
      </c>
      <c r="I344" s="225"/>
      <c r="J344" s="225"/>
      <c r="K344" s="225"/>
      <c r="L344" s="228"/>
      <c r="M344" s="229"/>
      <c r="N344" s="230"/>
      <c r="O344" s="230"/>
      <c r="P344" s="230"/>
      <c r="Q344" s="230"/>
      <c r="R344" s="230"/>
      <c r="S344" s="230"/>
      <c r="T344" s="23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2" t="s">
        <v>158</v>
      </c>
      <c r="AU344" s="232" t="s">
        <v>82</v>
      </c>
      <c r="AV344" s="13" t="s">
        <v>80</v>
      </c>
      <c r="AW344" s="13" t="s">
        <v>35</v>
      </c>
      <c r="AX344" s="13" t="s">
        <v>73</v>
      </c>
      <c r="AY344" s="232" t="s">
        <v>145</v>
      </c>
    </row>
    <row r="345" s="14" customFormat="1">
      <c r="A345" s="14"/>
      <c r="B345" s="233"/>
      <c r="C345" s="234"/>
      <c r="D345" s="218" t="s">
        <v>158</v>
      </c>
      <c r="E345" s="235" t="s">
        <v>17</v>
      </c>
      <c r="F345" s="236" t="s">
        <v>888</v>
      </c>
      <c r="G345" s="234"/>
      <c r="H345" s="237">
        <v>0.36799999999999999</v>
      </c>
      <c r="I345" s="234"/>
      <c r="J345" s="234"/>
      <c r="K345" s="234"/>
      <c r="L345" s="238"/>
      <c r="M345" s="239"/>
      <c r="N345" s="240"/>
      <c r="O345" s="240"/>
      <c r="P345" s="240"/>
      <c r="Q345" s="240"/>
      <c r="R345" s="240"/>
      <c r="S345" s="240"/>
      <c r="T345" s="24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2" t="s">
        <v>158</v>
      </c>
      <c r="AU345" s="242" t="s">
        <v>82</v>
      </c>
      <c r="AV345" s="14" t="s">
        <v>82</v>
      </c>
      <c r="AW345" s="14" t="s">
        <v>35</v>
      </c>
      <c r="AX345" s="14" t="s">
        <v>73</v>
      </c>
      <c r="AY345" s="242" t="s">
        <v>145</v>
      </c>
    </row>
    <row r="346" s="13" customFormat="1">
      <c r="A346" s="13"/>
      <c r="B346" s="224"/>
      <c r="C346" s="225"/>
      <c r="D346" s="218" t="s">
        <v>158</v>
      </c>
      <c r="E346" s="226" t="s">
        <v>17</v>
      </c>
      <c r="F346" s="227" t="s">
        <v>889</v>
      </c>
      <c r="G346" s="225"/>
      <c r="H346" s="226" t="s">
        <v>17</v>
      </c>
      <c r="I346" s="225"/>
      <c r="J346" s="225"/>
      <c r="K346" s="225"/>
      <c r="L346" s="228"/>
      <c r="M346" s="229"/>
      <c r="N346" s="230"/>
      <c r="O346" s="230"/>
      <c r="P346" s="230"/>
      <c r="Q346" s="230"/>
      <c r="R346" s="230"/>
      <c r="S346" s="230"/>
      <c r="T346" s="23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2" t="s">
        <v>158</v>
      </c>
      <c r="AU346" s="232" t="s">
        <v>82</v>
      </c>
      <c r="AV346" s="13" t="s">
        <v>80</v>
      </c>
      <c r="AW346" s="13" t="s">
        <v>35</v>
      </c>
      <c r="AX346" s="13" t="s">
        <v>73</v>
      </c>
      <c r="AY346" s="232" t="s">
        <v>145</v>
      </c>
    </row>
    <row r="347" s="14" customFormat="1">
      <c r="A347" s="14"/>
      <c r="B347" s="233"/>
      <c r="C347" s="234"/>
      <c r="D347" s="218" t="s">
        <v>158</v>
      </c>
      <c r="E347" s="235" t="s">
        <v>17</v>
      </c>
      <c r="F347" s="236" t="s">
        <v>890</v>
      </c>
      <c r="G347" s="234"/>
      <c r="H347" s="237">
        <v>2.613</v>
      </c>
      <c r="I347" s="234"/>
      <c r="J347" s="234"/>
      <c r="K347" s="234"/>
      <c r="L347" s="238"/>
      <c r="M347" s="239"/>
      <c r="N347" s="240"/>
      <c r="O347" s="240"/>
      <c r="P347" s="240"/>
      <c r="Q347" s="240"/>
      <c r="R347" s="240"/>
      <c r="S347" s="240"/>
      <c r="T347" s="24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2" t="s">
        <v>158</v>
      </c>
      <c r="AU347" s="242" t="s">
        <v>82</v>
      </c>
      <c r="AV347" s="14" t="s">
        <v>82</v>
      </c>
      <c r="AW347" s="14" t="s">
        <v>35</v>
      </c>
      <c r="AX347" s="14" t="s">
        <v>73</v>
      </c>
      <c r="AY347" s="242" t="s">
        <v>145</v>
      </c>
    </row>
    <row r="348" s="15" customFormat="1">
      <c r="A348" s="15"/>
      <c r="B348" s="252"/>
      <c r="C348" s="253"/>
      <c r="D348" s="218" t="s">
        <v>158</v>
      </c>
      <c r="E348" s="254" t="s">
        <v>17</v>
      </c>
      <c r="F348" s="255" t="s">
        <v>258</v>
      </c>
      <c r="G348" s="253"/>
      <c r="H348" s="256">
        <v>3.8969999999999998</v>
      </c>
      <c r="I348" s="253"/>
      <c r="J348" s="253"/>
      <c r="K348" s="253"/>
      <c r="L348" s="257"/>
      <c r="M348" s="258"/>
      <c r="N348" s="259"/>
      <c r="O348" s="259"/>
      <c r="P348" s="259"/>
      <c r="Q348" s="259"/>
      <c r="R348" s="259"/>
      <c r="S348" s="259"/>
      <c r="T348" s="260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1" t="s">
        <v>158</v>
      </c>
      <c r="AU348" s="261" t="s">
        <v>82</v>
      </c>
      <c r="AV348" s="15" t="s">
        <v>152</v>
      </c>
      <c r="AW348" s="15" t="s">
        <v>35</v>
      </c>
      <c r="AX348" s="15" t="s">
        <v>80</v>
      </c>
      <c r="AY348" s="261" t="s">
        <v>145</v>
      </c>
    </row>
    <row r="349" s="12" customFormat="1" ht="25.92" customHeight="1">
      <c r="A349" s="12"/>
      <c r="B349" s="191"/>
      <c r="C349" s="192"/>
      <c r="D349" s="193" t="s">
        <v>72</v>
      </c>
      <c r="E349" s="194" t="s">
        <v>448</v>
      </c>
      <c r="F349" s="194" t="s">
        <v>449</v>
      </c>
      <c r="G349" s="192"/>
      <c r="H349" s="192"/>
      <c r="I349" s="192"/>
      <c r="J349" s="195">
        <f>BK349</f>
        <v>43248.629999999997</v>
      </c>
      <c r="K349" s="192"/>
      <c r="L349" s="196"/>
      <c r="M349" s="197"/>
      <c r="N349" s="198"/>
      <c r="O349" s="198"/>
      <c r="P349" s="199">
        <f>P350+SUM(P351:P355)+P362+P382</f>
        <v>0</v>
      </c>
      <c r="Q349" s="198"/>
      <c r="R349" s="199">
        <f>R350+SUM(R351:R355)+R362+R382</f>
        <v>0</v>
      </c>
      <c r="S349" s="198"/>
      <c r="T349" s="200">
        <f>T350+SUM(T351:T355)+T362+T382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1" t="s">
        <v>189</v>
      </c>
      <c r="AT349" s="202" t="s">
        <v>72</v>
      </c>
      <c r="AU349" s="202" t="s">
        <v>73</v>
      </c>
      <c r="AY349" s="201" t="s">
        <v>145</v>
      </c>
      <c r="BK349" s="203">
        <f>BK350+SUM(BK351:BK355)+BK362+BK382</f>
        <v>43248.629999999997</v>
      </c>
    </row>
    <row r="350" s="2" customFormat="1" ht="16.5" customHeight="1">
      <c r="A350" s="34"/>
      <c r="B350" s="35"/>
      <c r="C350" s="206" t="s">
        <v>456</v>
      </c>
      <c r="D350" s="206" t="s">
        <v>147</v>
      </c>
      <c r="E350" s="207" t="s">
        <v>451</v>
      </c>
      <c r="F350" s="208" t="s">
        <v>452</v>
      </c>
      <c r="G350" s="209" t="s">
        <v>262</v>
      </c>
      <c r="H350" s="210">
        <v>1</v>
      </c>
      <c r="I350" s="211">
        <v>5330</v>
      </c>
      <c r="J350" s="211">
        <f>ROUND(I350*H350,2)</f>
        <v>5330</v>
      </c>
      <c r="K350" s="208" t="s">
        <v>269</v>
      </c>
      <c r="L350" s="40"/>
      <c r="M350" s="212" t="s">
        <v>17</v>
      </c>
      <c r="N350" s="213" t="s">
        <v>44</v>
      </c>
      <c r="O350" s="214">
        <v>0</v>
      </c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R350" s="216" t="s">
        <v>453</v>
      </c>
      <c r="AT350" s="216" t="s">
        <v>147</v>
      </c>
      <c r="AU350" s="216" t="s">
        <v>80</v>
      </c>
      <c r="AY350" s="19" t="s">
        <v>145</v>
      </c>
      <c r="BE350" s="217">
        <f>IF(N350="základní",J350,0)</f>
        <v>5330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9" t="s">
        <v>80</v>
      </c>
      <c r="BK350" s="217">
        <f>ROUND(I350*H350,2)</f>
        <v>5330</v>
      </c>
      <c r="BL350" s="19" t="s">
        <v>453</v>
      </c>
      <c r="BM350" s="216" t="s">
        <v>891</v>
      </c>
    </row>
    <row r="351" s="2" customFormat="1">
      <c r="A351" s="34"/>
      <c r="B351" s="35"/>
      <c r="C351" s="36"/>
      <c r="D351" s="218" t="s">
        <v>154</v>
      </c>
      <c r="E351" s="36"/>
      <c r="F351" s="219" t="s">
        <v>452</v>
      </c>
      <c r="G351" s="36"/>
      <c r="H351" s="36"/>
      <c r="I351" s="36"/>
      <c r="J351" s="36"/>
      <c r="K351" s="36"/>
      <c r="L351" s="40"/>
      <c r="M351" s="220"/>
      <c r="N351" s="221"/>
      <c r="O351" s="79"/>
      <c r="P351" s="79"/>
      <c r="Q351" s="79"/>
      <c r="R351" s="79"/>
      <c r="S351" s="79"/>
      <c r="T351" s="80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9" t="s">
        <v>154</v>
      </c>
      <c r="AU351" s="19" t="s">
        <v>80</v>
      </c>
    </row>
    <row r="352" s="13" customFormat="1">
      <c r="A352" s="13"/>
      <c r="B352" s="224"/>
      <c r="C352" s="225"/>
      <c r="D352" s="218" t="s">
        <v>158</v>
      </c>
      <c r="E352" s="226" t="s">
        <v>17</v>
      </c>
      <c r="F352" s="227" t="s">
        <v>455</v>
      </c>
      <c r="G352" s="225"/>
      <c r="H352" s="226" t="s">
        <v>17</v>
      </c>
      <c r="I352" s="225"/>
      <c r="J352" s="225"/>
      <c r="K352" s="225"/>
      <c r="L352" s="228"/>
      <c r="M352" s="229"/>
      <c r="N352" s="230"/>
      <c r="O352" s="230"/>
      <c r="P352" s="230"/>
      <c r="Q352" s="230"/>
      <c r="R352" s="230"/>
      <c r="S352" s="230"/>
      <c r="T352" s="23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2" t="s">
        <v>158</v>
      </c>
      <c r="AU352" s="232" t="s">
        <v>80</v>
      </c>
      <c r="AV352" s="13" t="s">
        <v>80</v>
      </c>
      <c r="AW352" s="13" t="s">
        <v>35</v>
      </c>
      <c r="AX352" s="13" t="s">
        <v>73</v>
      </c>
      <c r="AY352" s="232" t="s">
        <v>145</v>
      </c>
    </row>
    <row r="353" s="14" customFormat="1">
      <c r="A353" s="14"/>
      <c r="B353" s="233"/>
      <c r="C353" s="234"/>
      <c r="D353" s="218" t="s">
        <v>158</v>
      </c>
      <c r="E353" s="235" t="s">
        <v>17</v>
      </c>
      <c r="F353" s="236" t="s">
        <v>80</v>
      </c>
      <c r="G353" s="234"/>
      <c r="H353" s="237">
        <v>1</v>
      </c>
      <c r="I353" s="234"/>
      <c r="J353" s="234"/>
      <c r="K353" s="234"/>
      <c r="L353" s="238"/>
      <c r="M353" s="239"/>
      <c r="N353" s="240"/>
      <c r="O353" s="240"/>
      <c r="P353" s="240"/>
      <c r="Q353" s="240"/>
      <c r="R353" s="240"/>
      <c r="S353" s="240"/>
      <c r="T353" s="24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2" t="s">
        <v>158</v>
      </c>
      <c r="AU353" s="242" t="s">
        <v>80</v>
      </c>
      <c r="AV353" s="14" t="s">
        <v>82</v>
      </c>
      <c r="AW353" s="14" t="s">
        <v>35</v>
      </c>
      <c r="AX353" s="14" t="s">
        <v>73</v>
      </c>
      <c r="AY353" s="242" t="s">
        <v>145</v>
      </c>
    </row>
    <row r="354" s="15" customFormat="1">
      <c r="A354" s="15"/>
      <c r="B354" s="252"/>
      <c r="C354" s="253"/>
      <c r="D354" s="218" t="s">
        <v>158</v>
      </c>
      <c r="E354" s="254" t="s">
        <v>17</v>
      </c>
      <c r="F354" s="255" t="s">
        <v>258</v>
      </c>
      <c r="G354" s="253"/>
      <c r="H354" s="256">
        <v>1</v>
      </c>
      <c r="I354" s="253"/>
      <c r="J354" s="253"/>
      <c r="K354" s="253"/>
      <c r="L354" s="257"/>
      <c r="M354" s="258"/>
      <c r="N354" s="259"/>
      <c r="O354" s="259"/>
      <c r="P354" s="259"/>
      <c r="Q354" s="259"/>
      <c r="R354" s="259"/>
      <c r="S354" s="259"/>
      <c r="T354" s="26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61" t="s">
        <v>158</v>
      </c>
      <c r="AU354" s="261" t="s">
        <v>80</v>
      </c>
      <c r="AV354" s="15" t="s">
        <v>152</v>
      </c>
      <c r="AW354" s="15" t="s">
        <v>35</v>
      </c>
      <c r="AX354" s="15" t="s">
        <v>80</v>
      </c>
      <c r="AY354" s="261" t="s">
        <v>145</v>
      </c>
    </row>
    <row r="355" s="12" customFormat="1" ht="22.8" customHeight="1">
      <c r="A355" s="12"/>
      <c r="B355" s="191"/>
      <c r="C355" s="192"/>
      <c r="D355" s="193" t="s">
        <v>72</v>
      </c>
      <c r="E355" s="204" t="s">
        <v>461</v>
      </c>
      <c r="F355" s="204" t="s">
        <v>462</v>
      </c>
      <c r="G355" s="192"/>
      <c r="H355" s="192"/>
      <c r="I355" s="192"/>
      <c r="J355" s="205">
        <f>BK355</f>
        <v>6435</v>
      </c>
      <c r="K355" s="192"/>
      <c r="L355" s="196"/>
      <c r="M355" s="197"/>
      <c r="N355" s="198"/>
      <c r="O355" s="198"/>
      <c r="P355" s="199">
        <f>SUM(P356:P361)</f>
        <v>0</v>
      </c>
      <c r="Q355" s="198"/>
      <c r="R355" s="199">
        <f>SUM(R356:R361)</f>
        <v>0</v>
      </c>
      <c r="S355" s="198"/>
      <c r="T355" s="200">
        <f>SUM(T356:T361)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01" t="s">
        <v>189</v>
      </c>
      <c r="AT355" s="202" t="s">
        <v>72</v>
      </c>
      <c r="AU355" s="202" t="s">
        <v>80</v>
      </c>
      <c r="AY355" s="201" t="s">
        <v>145</v>
      </c>
      <c r="BK355" s="203">
        <f>SUM(BK356:BK361)</f>
        <v>6435</v>
      </c>
    </row>
    <row r="356" s="2" customFormat="1" ht="16.5" customHeight="1">
      <c r="A356" s="34"/>
      <c r="B356" s="35"/>
      <c r="C356" s="206" t="s">
        <v>463</v>
      </c>
      <c r="D356" s="206" t="s">
        <v>147</v>
      </c>
      <c r="E356" s="207" t="s">
        <v>464</v>
      </c>
      <c r="F356" s="208" t="s">
        <v>465</v>
      </c>
      <c r="G356" s="209" t="s">
        <v>262</v>
      </c>
      <c r="H356" s="210">
        <v>1</v>
      </c>
      <c r="I356" s="211">
        <v>6435</v>
      </c>
      <c r="J356" s="211">
        <f>ROUND(I356*H356,2)</f>
        <v>6435</v>
      </c>
      <c r="K356" s="208" t="s">
        <v>151</v>
      </c>
      <c r="L356" s="40"/>
      <c r="M356" s="212" t="s">
        <v>17</v>
      </c>
      <c r="N356" s="213" t="s">
        <v>44</v>
      </c>
      <c r="O356" s="214">
        <v>0</v>
      </c>
      <c r="P356" s="214">
        <f>O356*H356</f>
        <v>0</v>
      </c>
      <c r="Q356" s="214">
        <v>0</v>
      </c>
      <c r="R356" s="214">
        <f>Q356*H356</f>
        <v>0</v>
      </c>
      <c r="S356" s="214">
        <v>0</v>
      </c>
      <c r="T356" s="215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16" t="s">
        <v>453</v>
      </c>
      <c r="AT356" s="216" t="s">
        <v>147</v>
      </c>
      <c r="AU356" s="216" t="s">
        <v>82</v>
      </c>
      <c r="AY356" s="19" t="s">
        <v>145</v>
      </c>
      <c r="BE356" s="217">
        <f>IF(N356="základní",J356,0)</f>
        <v>6435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9" t="s">
        <v>80</v>
      </c>
      <c r="BK356" s="217">
        <f>ROUND(I356*H356,2)</f>
        <v>6435</v>
      </c>
      <c r="BL356" s="19" t="s">
        <v>453</v>
      </c>
      <c r="BM356" s="216" t="s">
        <v>892</v>
      </c>
    </row>
    <row r="357" s="2" customFormat="1">
      <c r="A357" s="34"/>
      <c r="B357" s="35"/>
      <c r="C357" s="36"/>
      <c r="D357" s="218" t="s">
        <v>154</v>
      </c>
      <c r="E357" s="36"/>
      <c r="F357" s="219" t="s">
        <v>465</v>
      </c>
      <c r="G357" s="36"/>
      <c r="H357" s="36"/>
      <c r="I357" s="36"/>
      <c r="J357" s="36"/>
      <c r="K357" s="36"/>
      <c r="L357" s="40"/>
      <c r="M357" s="220"/>
      <c r="N357" s="221"/>
      <c r="O357" s="79"/>
      <c r="P357" s="79"/>
      <c r="Q357" s="79"/>
      <c r="R357" s="79"/>
      <c r="S357" s="79"/>
      <c r="T357" s="80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9" t="s">
        <v>154</v>
      </c>
      <c r="AU357" s="19" t="s">
        <v>82</v>
      </c>
    </row>
    <row r="358" s="2" customFormat="1">
      <c r="A358" s="34"/>
      <c r="B358" s="35"/>
      <c r="C358" s="36"/>
      <c r="D358" s="222" t="s">
        <v>156</v>
      </c>
      <c r="E358" s="36"/>
      <c r="F358" s="223" t="s">
        <v>467</v>
      </c>
      <c r="G358" s="36"/>
      <c r="H358" s="36"/>
      <c r="I358" s="36"/>
      <c r="J358" s="36"/>
      <c r="K358" s="36"/>
      <c r="L358" s="40"/>
      <c r="M358" s="220"/>
      <c r="N358" s="221"/>
      <c r="O358" s="79"/>
      <c r="P358" s="79"/>
      <c r="Q358" s="79"/>
      <c r="R358" s="79"/>
      <c r="S358" s="79"/>
      <c r="T358" s="80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9" t="s">
        <v>156</v>
      </c>
      <c r="AU358" s="19" t="s">
        <v>82</v>
      </c>
    </row>
    <row r="359" s="13" customFormat="1">
      <c r="A359" s="13"/>
      <c r="B359" s="224"/>
      <c r="C359" s="225"/>
      <c r="D359" s="218" t="s">
        <v>158</v>
      </c>
      <c r="E359" s="226" t="s">
        <v>17</v>
      </c>
      <c r="F359" s="227" t="s">
        <v>468</v>
      </c>
      <c r="G359" s="225"/>
      <c r="H359" s="226" t="s">
        <v>17</v>
      </c>
      <c r="I359" s="225"/>
      <c r="J359" s="225"/>
      <c r="K359" s="225"/>
      <c r="L359" s="228"/>
      <c r="M359" s="229"/>
      <c r="N359" s="230"/>
      <c r="O359" s="230"/>
      <c r="P359" s="230"/>
      <c r="Q359" s="230"/>
      <c r="R359" s="230"/>
      <c r="S359" s="230"/>
      <c r="T359" s="23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2" t="s">
        <v>158</v>
      </c>
      <c r="AU359" s="232" t="s">
        <v>82</v>
      </c>
      <c r="AV359" s="13" t="s">
        <v>80</v>
      </c>
      <c r="AW359" s="13" t="s">
        <v>35</v>
      </c>
      <c r="AX359" s="13" t="s">
        <v>73</v>
      </c>
      <c r="AY359" s="232" t="s">
        <v>145</v>
      </c>
    </row>
    <row r="360" s="13" customFormat="1">
      <c r="A360" s="13"/>
      <c r="B360" s="224"/>
      <c r="C360" s="225"/>
      <c r="D360" s="218" t="s">
        <v>158</v>
      </c>
      <c r="E360" s="226" t="s">
        <v>17</v>
      </c>
      <c r="F360" s="227" t="s">
        <v>469</v>
      </c>
      <c r="G360" s="225"/>
      <c r="H360" s="226" t="s">
        <v>17</v>
      </c>
      <c r="I360" s="225"/>
      <c r="J360" s="225"/>
      <c r="K360" s="225"/>
      <c r="L360" s="228"/>
      <c r="M360" s="229"/>
      <c r="N360" s="230"/>
      <c r="O360" s="230"/>
      <c r="P360" s="230"/>
      <c r="Q360" s="230"/>
      <c r="R360" s="230"/>
      <c r="S360" s="230"/>
      <c r="T360" s="231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2" t="s">
        <v>158</v>
      </c>
      <c r="AU360" s="232" t="s">
        <v>82</v>
      </c>
      <c r="AV360" s="13" t="s">
        <v>80</v>
      </c>
      <c r="AW360" s="13" t="s">
        <v>35</v>
      </c>
      <c r="AX360" s="13" t="s">
        <v>73</v>
      </c>
      <c r="AY360" s="232" t="s">
        <v>145</v>
      </c>
    </row>
    <row r="361" s="14" customFormat="1">
      <c r="A361" s="14"/>
      <c r="B361" s="233"/>
      <c r="C361" s="234"/>
      <c r="D361" s="218" t="s">
        <v>158</v>
      </c>
      <c r="E361" s="235" t="s">
        <v>17</v>
      </c>
      <c r="F361" s="236" t="s">
        <v>80</v>
      </c>
      <c r="G361" s="234"/>
      <c r="H361" s="237">
        <v>1</v>
      </c>
      <c r="I361" s="234"/>
      <c r="J361" s="234"/>
      <c r="K361" s="234"/>
      <c r="L361" s="238"/>
      <c r="M361" s="239"/>
      <c r="N361" s="240"/>
      <c r="O361" s="240"/>
      <c r="P361" s="240"/>
      <c r="Q361" s="240"/>
      <c r="R361" s="240"/>
      <c r="S361" s="240"/>
      <c r="T361" s="24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2" t="s">
        <v>158</v>
      </c>
      <c r="AU361" s="242" t="s">
        <v>82</v>
      </c>
      <c r="AV361" s="14" t="s">
        <v>82</v>
      </c>
      <c r="AW361" s="14" t="s">
        <v>35</v>
      </c>
      <c r="AX361" s="14" t="s">
        <v>80</v>
      </c>
      <c r="AY361" s="242" t="s">
        <v>145</v>
      </c>
    </row>
    <row r="362" s="12" customFormat="1" ht="22.8" customHeight="1">
      <c r="A362" s="12"/>
      <c r="B362" s="191"/>
      <c r="C362" s="192"/>
      <c r="D362" s="193" t="s">
        <v>72</v>
      </c>
      <c r="E362" s="204" t="s">
        <v>470</v>
      </c>
      <c r="F362" s="204" t="s">
        <v>471</v>
      </c>
      <c r="G362" s="192"/>
      <c r="H362" s="192"/>
      <c r="I362" s="192"/>
      <c r="J362" s="205">
        <f>BK362</f>
        <v>26520</v>
      </c>
      <c r="K362" s="192"/>
      <c r="L362" s="196"/>
      <c r="M362" s="197"/>
      <c r="N362" s="198"/>
      <c r="O362" s="198"/>
      <c r="P362" s="199">
        <f>SUM(P363:P381)</f>
        <v>0</v>
      </c>
      <c r="Q362" s="198"/>
      <c r="R362" s="199">
        <f>SUM(R363:R381)</f>
        <v>0</v>
      </c>
      <c r="S362" s="198"/>
      <c r="T362" s="200">
        <f>SUM(T363:T381)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1" t="s">
        <v>189</v>
      </c>
      <c r="AT362" s="202" t="s">
        <v>72</v>
      </c>
      <c r="AU362" s="202" t="s">
        <v>80</v>
      </c>
      <c r="AY362" s="201" t="s">
        <v>145</v>
      </c>
      <c r="BK362" s="203">
        <f>SUM(BK363:BK381)</f>
        <v>26520</v>
      </c>
    </row>
    <row r="363" s="2" customFormat="1" ht="16.5" customHeight="1">
      <c r="A363" s="34"/>
      <c r="B363" s="35"/>
      <c r="C363" s="206" t="s">
        <v>472</v>
      </c>
      <c r="D363" s="206" t="s">
        <v>147</v>
      </c>
      <c r="E363" s="207" t="s">
        <v>473</v>
      </c>
      <c r="F363" s="208" t="s">
        <v>474</v>
      </c>
      <c r="G363" s="209" t="s">
        <v>262</v>
      </c>
      <c r="H363" s="210">
        <v>1</v>
      </c>
      <c r="I363" s="211">
        <v>10530</v>
      </c>
      <c r="J363" s="211">
        <f>ROUND(I363*H363,2)</f>
        <v>10530</v>
      </c>
      <c r="K363" s="208" t="s">
        <v>151</v>
      </c>
      <c r="L363" s="40"/>
      <c r="M363" s="212" t="s">
        <v>17</v>
      </c>
      <c r="N363" s="213" t="s">
        <v>44</v>
      </c>
      <c r="O363" s="214">
        <v>0</v>
      </c>
      <c r="P363" s="214">
        <f>O363*H363</f>
        <v>0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34"/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16" t="s">
        <v>453</v>
      </c>
      <c r="AT363" s="216" t="s">
        <v>147</v>
      </c>
      <c r="AU363" s="216" t="s">
        <v>82</v>
      </c>
      <c r="AY363" s="19" t="s">
        <v>145</v>
      </c>
      <c r="BE363" s="217">
        <f>IF(N363="základní",J363,0)</f>
        <v>10530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9" t="s">
        <v>80</v>
      </c>
      <c r="BK363" s="217">
        <f>ROUND(I363*H363,2)</f>
        <v>10530</v>
      </c>
      <c r="BL363" s="19" t="s">
        <v>453</v>
      </c>
      <c r="BM363" s="216" t="s">
        <v>893</v>
      </c>
    </row>
    <row r="364" s="2" customFormat="1">
      <c r="A364" s="34"/>
      <c r="B364" s="35"/>
      <c r="C364" s="36"/>
      <c r="D364" s="218" t="s">
        <v>154</v>
      </c>
      <c r="E364" s="36"/>
      <c r="F364" s="219" t="s">
        <v>474</v>
      </c>
      <c r="G364" s="36"/>
      <c r="H364" s="36"/>
      <c r="I364" s="36"/>
      <c r="J364" s="36"/>
      <c r="K364" s="36"/>
      <c r="L364" s="40"/>
      <c r="M364" s="220"/>
      <c r="N364" s="221"/>
      <c r="O364" s="79"/>
      <c r="P364" s="79"/>
      <c r="Q364" s="79"/>
      <c r="R364" s="79"/>
      <c r="S364" s="79"/>
      <c r="T364" s="80"/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9" t="s">
        <v>154</v>
      </c>
      <c r="AU364" s="19" t="s">
        <v>82</v>
      </c>
    </row>
    <row r="365" s="2" customFormat="1">
      <c r="A365" s="34"/>
      <c r="B365" s="35"/>
      <c r="C365" s="36"/>
      <c r="D365" s="222" t="s">
        <v>156</v>
      </c>
      <c r="E365" s="36"/>
      <c r="F365" s="223" t="s">
        <v>476</v>
      </c>
      <c r="G365" s="36"/>
      <c r="H365" s="36"/>
      <c r="I365" s="36"/>
      <c r="J365" s="36"/>
      <c r="K365" s="36"/>
      <c r="L365" s="40"/>
      <c r="M365" s="220"/>
      <c r="N365" s="221"/>
      <c r="O365" s="79"/>
      <c r="P365" s="79"/>
      <c r="Q365" s="79"/>
      <c r="R365" s="79"/>
      <c r="S365" s="79"/>
      <c r="T365" s="80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9" t="s">
        <v>156</v>
      </c>
      <c r="AU365" s="19" t="s">
        <v>82</v>
      </c>
    </row>
    <row r="366" s="13" customFormat="1">
      <c r="A366" s="13"/>
      <c r="B366" s="224"/>
      <c r="C366" s="225"/>
      <c r="D366" s="218" t="s">
        <v>158</v>
      </c>
      <c r="E366" s="226" t="s">
        <v>17</v>
      </c>
      <c r="F366" s="227" t="s">
        <v>468</v>
      </c>
      <c r="G366" s="225"/>
      <c r="H366" s="226" t="s">
        <v>17</v>
      </c>
      <c r="I366" s="225"/>
      <c r="J366" s="225"/>
      <c r="K366" s="225"/>
      <c r="L366" s="228"/>
      <c r="M366" s="229"/>
      <c r="N366" s="230"/>
      <c r="O366" s="230"/>
      <c r="P366" s="230"/>
      <c r="Q366" s="230"/>
      <c r="R366" s="230"/>
      <c r="S366" s="230"/>
      <c r="T366" s="23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2" t="s">
        <v>158</v>
      </c>
      <c r="AU366" s="232" t="s">
        <v>82</v>
      </c>
      <c r="AV366" s="13" t="s">
        <v>80</v>
      </c>
      <c r="AW366" s="13" t="s">
        <v>35</v>
      </c>
      <c r="AX366" s="13" t="s">
        <v>73</v>
      </c>
      <c r="AY366" s="232" t="s">
        <v>145</v>
      </c>
    </row>
    <row r="367" s="13" customFormat="1">
      <c r="A367" s="13"/>
      <c r="B367" s="224"/>
      <c r="C367" s="225"/>
      <c r="D367" s="218" t="s">
        <v>158</v>
      </c>
      <c r="E367" s="226" t="s">
        <v>17</v>
      </c>
      <c r="F367" s="227" t="s">
        <v>469</v>
      </c>
      <c r="G367" s="225"/>
      <c r="H367" s="226" t="s">
        <v>17</v>
      </c>
      <c r="I367" s="225"/>
      <c r="J367" s="225"/>
      <c r="K367" s="225"/>
      <c r="L367" s="228"/>
      <c r="M367" s="229"/>
      <c r="N367" s="230"/>
      <c r="O367" s="230"/>
      <c r="P367" s="230"/>
      <c r="Q367" s="230"/>
      <c r="R367" s="230"/>
      <c r="S367" s="230"/>
      <c r="T367" s="23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2" t="s">
        <v>158</v>
      </c>
      <c r="AU367" s="232" t="s">
        <v>82</v>
      </c>
      <c r="AV367" s="13" t="s">
        <v>80</v>
      </c>
      <c r="AW367" s="13" t="s">
        <v>35</v>
      </c>
      <c r="AX367" s="13" t="s">
        <v>73</v>
      </c>
      <c r="AY367" s="232" t="s">
        <v>145</v>
      </c>
    </row>
    <row r="368" s="14" customFormat="1">
      <c r="A368" s="14"/>
      <c r="B368" s="233"/>
      <c r="C368" s="234"/>
      <c r="D368" s="218" t="s">
        <v>158</v>
      </c>
      <c r="E368" s="235" t="s">
        <v>17</v>
      </c>
      <c r="F368" s="236" t="s">
        <v>80</v>
      </c>
      <c r="G368" s="234"/>
      <c r="H368" s="237">
        <v>1</v>
      </c>
      <c r="I368" s="234"/>
      <c r="J368" s="234"/>
      <c r="K368" s="234"/>
      <c r="L368" s="238"/>
      <c r="M368" s="239"/>
      <c r="N368" s="240"/>
      <c r="O368" s="240"/>
      <c r="P368" s="240"/>
      <c r="Q368" s="240"/>
      <c r="R368" s="240"/>
      <c r="S368" s="240"/>
      <c r="T368" s="24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2" t="s">
        <v>158</v>
      </c>
      <c r="AU368" s="242" t="s">
        <v>82</v>
      </c>
      <c r="AV368" s="14" t="s">
        <v>82</v>
      </c>
      <c r="AW368" s="14" t="s">
        <v>35</v>
      </c>
      <c r="AX368" s="14" t="s">
        <v>80</v>
      </c>
      <c r="AY368" s="242" t="s">
        <v>145</v>
      </c>
    </row>
    <row r="369" s="2" customFormat="1" ht="24.15" customHeight="1">
      <c r="A369" s="34"/>
      <c r="B369" s="35"/>
      <c r="C369" s="206" t="s">
        <v>477</v>
      </c>
      <c r="D369" s="206" t="s">
        <v>147</v>
      </c>
      <c r="E369" s="207" t="s">
        <v>478</v>
      </c>
      <c r="F369" s="208" t="s">
        <v>479</v>
      </c>
      <c r="G369" s="209" t="s">
        <v>262</v>
      </c>
      <c r="H369" s="210">
        <v>1</v>
      </c>
      <c r="I369" s="211">
        <v>6240</v>
      </c>
      <c r="J369" s="211">
        <f>ROUND(I369*H369,2)</f>
        <v>6240</v>
      </c>
      <c r="K369" s="208" t="s">
        <v>151</v>
      </c>
      <c r="L369" s="40"/>
      <c r="M369" s="212" t="s">
        <v>17</v>
      </c>
      <c r="N369" s="213" t="s">
        <v>44</v>
      </c>
      <c r="O369" s="214">
        <v>0</v>
      </c>
      <c r="P369" s="214">
        <f>O369*H369</f>
        <v>0</v>
      </c>
      <c r="Q369" s="214">
        <v>0</v>
      </c>
      <c r="R369" s="214">
        <f>Q369*H369</f>
        <v>0</v>
      </c>
      <c r="S369" s="214">
        <v>0</v>
      </c>
      <c r="T369" s="215">
        <f>S369*H369</f>
        <v>0</v>
      </c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16" t="s">
        <v>453</v>
      </c>
      <c r="AT369" s="216" t="s">
        <v>147</v>
      </c>
      <c r="AU369" s="216" t="s">
        <v>82</v>
      </c>
      <c r="AY369" s="19" t="s">
        <v>145</v>
      </c>
      <c r="BE369" s="217">
        <f>IF(N369="základní",J369,0)</f>
        <v>6240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9" t="s">
        <v>80</v>
      </c>
      <c r="BK369" s="217">
        <f>ROUND(I369*H369,2)</f>
        <v>6240</v>
      </c>
      <c r="BL369" s="19" t="s">
        <v>453</v>
      </c>
      <c r="BM369" s="216" t="s">
        <v>894</v>
      </c>
    </row>
    <row r="370" s="2" customFormat="1">
      <c r="A370" s="34"/>
      <c r="B370" s="35"/>
      <c r="C370" s="36"/>
      <c r="D370" s="218" t="s">
        <v>154</v>
      </c>
      <c r="E370" s="36"/>
      <c r="F370" s="219" t="s">
        <v>479</v>
      </c>
      <c r="G370" s="36"/>
      <c r="H370" s="36"/>
      <c r="I370" s="36"/>
      <c r="J370" s="36"/>
      <c r="K370" s="36"/>
      <c r="L370" s="40"/>
      <c r="M370" s="220"/>
      <c r="N370" s="221"/>
      <c r="O370" s="79"/>
      <c r="P370" s="79"/>
      <c r="Q370" s="79"/>
      <c r="R370" s="79"/>
      <c r="S370" s="79"/>
      <c r="T370" s="80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9" t="s">
        <v>154</v>
      </c>
      <c r="AU370" s="19" t="s">
        <v>82</v>
      </c>
    </row>
    <row r="371" s="2" customFormat="1">
      <c r="A371" s="34"/>
      <c r="B371" s="35"/>
      <c r="C371" s="36"/>
      <c r="D371" s="222" t="s">
        <v>156</v>
      </c>
      <c r="E371" s="36"/>
      <c r="F371" s="223" t="s">
        <v>481</v>
      </c>
      <c r="G371" s="36"/>
      <c r="H371" s="36"/>
      <c r="I371" s="36"/>
      <c r="J371" s="36"/>
      <c r="K371" s="36"/>
      <c r="L371" s="40"/>
      <c r="M371" s="220"/>
      <c r="N371" s="221"/>
      <c r="O371" s="79"/>
      <c r="P371" s="79"/>
      <c r="Q371" s="79"/>
      <c r="R371" s="79"/>
      <c r="S371" s="79"/>
      <c r="T371" s="80"/>
      <c r="U371" s="34"/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T371" s="19" t="s">
        <v>156</v>
      </c>
      <c r="AU371" s="19" t="s">
        <v>82</v>
      </c>
    </row>
    <row r="372" s="13" customFormat="1">
      <c r="A372" s="13"/>
      <c r="B372" s="224"/>
      <c r="C372" s="225"/>
      <c r="D372" s="218" t="s">
        <v>158</v>
      </c>
      <c r="E372" s="226" t="s">
        <v>17</v>
      </c>
      <c r="F372" s="227" t="s">
        <v>468</v>
      </c>
      <c r="G372" s="225"/>
      <c r="H372" s="226" t="s">
        <v>17</v>
      </c>
      <c r="I372" s="225"/>
      <c r="J372" s="225"/>
      <c r="K372" s="225"/>
      <c r="L372" s="228"/>
      <c r="M372" s="229"/>
      <c r="N372" s="230"/>
      <c r="O372" s="230"/>
      <c r="P372" s="230"/>
      <c r="Q372" s="230"/>
      <c r="R372" s="230"/>
      <c r="S372" s="230"/>
      <c r="T372" s="231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2" t="s">
        <v>158</v>
      </c>
      <c r="AU372" s="232" t="s">
        <v>82</v>
      </c>
      <c r="AV372" s="13" t="s">
        <v>80</v>
      </c>
      <c r="AW372" s="13" t="s">
        <v>35</v>
      </c>
      <c r="AX372" s="13" t="s">
        <v>73</v>
      </c>
      <c r="AY372" s="232" t="s">
        <v>145</v>
      </c>
    </row>
    <row r="373" s="13" customFormat="1">
      <c r="A373" s="13"/>
      <c r="B373" s="224"/>
      <c r="C373" s="225"/>
      <c r="D373" s="218" t="s">
        <v>158</v>
      </c>
      <c r="E373" s="226" t="s">
        <v>17</v>
      </c>
      <c r="F373" s="227" t="s">
        <v>482</v>
      </c>
      <c r="G373" s="225"/>
      <c r="H373" s="226" t="s">
        <v>17</v>
      </c>
      <c r="I373" s="225"/>
      <c r="J373" s="225"/>
      <c r="K373" s="225"/>
      <c r="L373" s="228"/>
      <c r="M373" s="229"/>
      <c r="N373" s="230"/>
      <c r="O373" s="230"/>
      <c r="P373" s="230"/>
      <c r="Q373" s="230"/>
      <c r="R373" s="230"/>
      <c r="S373" s="230"/>
      <c r="T373" s="23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2" t="s">
        <v>158</v>
      </c>
      <c r="AU373" s="232" t="s">
        <v>82</v>
      </c>
      <c r="AV373" s="13" t="s">
        <v>80</v>
      </c>
      <c r="AW373" s="13" t="s">
        <v>35</v>
      </c>
      <c r="AX373" s="13" t="s">
        <v>73</v>
      </c>
      <c r="AY373" s="232" t="s">
        <v>145</v>
      </c>
    </row>
    <row r="374" s="13" customFormat="1">
      <c r="A374" s="13"/>
      <c r="B374" s="224"/>
      <c r="C374" s="225"/>
      <c r="D374" s="218" t="s">
        <v>158</v>
      </c>
      <c r="E374" s="226" t="s">
        <v>17</v>
      </c>
      <c r="F374" s="227" t="s">
        <v>483</v>
      </c>
      <c r="G374" s="225"/>
      <c r="H374" s="226" t="s">
        <v>17</v>
      </c>
      <c r="I374" s="225"/>
      <c r="J374" s="225"/>
      <c r="K374" s="225"/>
      <c r="L374" s="228"/>
      <c r="M374" s="229"/>
      <c r="N374" s="230"/>
      <c r="O374" s="230"/>
      <c r="P374" s="230"/>
      <c r="Q374" s="230"/>
      <c r="R374" s="230"/>
      <c r="S374" s="230"/>
      <c r="T374" s="23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2" t="s">
        <v>158</v>
      </c>
      <c r="AU374" s="232" t="s">
        <v>82</v>
      </c>
      <c r="AV374" s="13" t="s">
        <v>80</v>
      </c>
      <c r="AW374" s="13" t="s">
        <v>35</v>
      </c>
      <c r="AX374" s="13" t="s">
        <v>73</v>
      </c>
      <c r="AY374" s="232" t="s">
        <v>145</v>
      </c>
    </row>
    <row r="375" s="14" customFormat="1">
      <c r="A375" s="14"/>
      <c r="B375" s="233"/>
      <c r="C375" s="234"/>
      <c r="D375" s="218" t="s">
        <v>158</v>
      </c>
      <c r="E375" s="235" t="s">
        <v>17</v>
      </c>
      <c r="F375" s="236" t="s">
        <v>80</v>
      </c>
      <c r="G375" s="234"/>
      <c r="H375" s="237">
        <v>1</v>
      </c>
      <c r="I375" s="234"/>
      <c r="J375" s="234"/>
      <c r="K375" s="234"/>
      <c r="L375" s="238"/>
      <c r="M375" s="239"/>
      <c r="N375" s="240"/>
      <c r="O375" s="240"/>
      <c r="P375" s="240"/>
      <c r="Q375" s="240"/>
      <c r="R375" s="240"/>
      <c r="S375" s="240"/>
      <c r="T375" s="24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2" t="s">
        <v>158</v>
      </c>
      <c r="AU375" s="242" t="s">
        <v>82</v>
      </c>
      <c r="AV375" s="14" t="s">
        <v>82</v>
      </c>
      <c r="AW375" s="14" t="s">
        <v>35</v>
      </c>
      <c r="AX375" s="14" t="s">
        <v>80</v>
      </c>
      <c r="AY375" s="242" t="s">
        <v>145</v>
      </c>
    </row>
    <row r="376" s="2" customFormat="1" ht="24.15" customHeight="1">
      <c r="A376" s="34"/>
      <c r="B376" s="35"/>
      <c r="C376" s="206" t="s">
        <v>484</v>
      </c>
      <c r="D376" s="206" t="s">
        <v>147</v>
      </c>
      <c r="E376" s="207" t="s">
        <v>485</v>
      </c>
      <c r="F376" s="208" t="s">
        <v>486</v>
      </c>
      <c r="G376" s="209" t="s">
        <v>487</v>
      </c>
      <c r="H376" s="210">
        <v>1</v>
      </c>
      <c r="I376" s="211">
        <v>9750</v>
      </c>
      <c r="J376" s="211">
        <f>ROUND(I376*H376,2)</f>
        <v>9750</v>
      </c>
      <c r="K376" s="208" t="s">
        <v>269</v>
      </c>
      <c r="L376" s="40"/>
      <c r="M376" s="212" t="s">
        <v>17</v>
      </c>
      <c r="N376" s="213" t="s">
        <v>44</v>
      </c>
      <c r="O376" s="214">
        <v>0</v>
      </c>
      <c r="P376" s="214">
        <f>O376*H376</f>
        <v>0</v>
      </c>
      <c r="Q376" s="214">
        <v>0</v>
      </c>
      <c r="R376" s="214">
        <f>Q376*H376</f>
        <v>0</v>
      </c>
      <c r="S376" s="214">
        <v>0</v>
      </c>
      <c r="T376" s="215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216" t="s">
        <v>453</v>
      </c>
      <c r="AT376" s="216" t="s">
        <v>147</v>
      </c>
      <c r="AU376" s="216" t="s">
        <v>82</v>
      </c>
      <c r="AY376" s="19" t="s">
        <v>145</v>
      </c>
      <c r="BE376" s="217">
        <f>IF(N376="základní",J376,0)</f>
        <v>9750</v>
      </c>
      <c r="BF376" s="217">
        <f>IF(N376="snížená",J376,0)</f>
        <v>0</v>
      </c>
      <c r="BG376" s="217">
        <f>IF(N376="zákl. přenesená",J376,0)</f>
        <v>0</v>
      </c>
      <c r="BH376" s="217">
        <f>IF(N376="sníž. přenesená",J376,0)</f>
        <v>0</v>
      </c>
      <c r="BI376" s="217">
        <f>IF(N376="nulová",J376,0)</f>
        <v>0</v>
      </c>
      <c r="BJ376" s="19" t="s">
        <v>80</v>
      </c>
      <c r="BK376" s="217">
        <f>ROUND(I376*H376,2)</f>
        <v>9750</v>
      </c>
      <c r="BL376" s="19" t="s">
        <v>453</v>
      </c>
      <c r="BM376" s="216" t="s">
        <v>895</v>
      </c>
    </row>
    <row r="377" s="2" customFormat="1">
      <c r="A377" s="34"/>
      <c r="B377" s="35"/>
      <c r="C377" s="36"/>
      <c r="D377" s="218" t="s">
        <v>154</v>
      </c>
      <c r="E377" s="36"/>
      <c r="F377" s="219" t="s">
        <v>486</v>
      </c>
      <c r="G377" s="36"/>
      <c r="H377" s="36"/>
      <c r="I377" s="36"/>
      <c r="J377" s="36"/>
      <c r="K377" s="36"/>
      <c r="L377" s="40"/>
      <c r="M377" s="220"/>
      <c r="N377" s="221"/>
      <c r="O377" s="79"/>
      <c r="P377" s="79"/>
      <c r="Q377" s="79"/>
      <c r="R377" s="79"/>
      <c r="S377" s="79"/>
      <c r="T377" s="80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9" t="s">
        <v>154</v>
      </c>
      <c r="AU377" s="19" t="s">
        <v>82</v>
      </c>
    </row>
    <row r="378" s="13" customFormat="1">
      <c r="A378" s="13"/>
      <c r="B378" s="224"/>
      <c r="C378" s="225"/>
      <c r="D378" s="218" t="s">
        <v>158</v>
      </c>
      <c r="E378" s="226" t="s">
        <v>17</v>
      </c>
      <c r="F378" s="227" t="s">
        <v>489</v>
      </c>
      <c r="G378" s="225"/>
      <c r="H378" s="226" t="s">
        <v>17</v>
      </c>
      <c r="I378" s="225"/>
      <c r="J378" s="225"/>
      <c r="K378" s="225"/>
      <c r="L378" s="228"/>
      <c r="M378" s="229"/>
      <c r="N378" s="230"/>
      <c r="O378" s="230"/>
      <c r="P378" s="230"/>
      <c r="Q378" s="230"/>
      <c r="R378" s="230"/>
      <c r="S378" s="230"/>
      <c r="T378" s="23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2" t="s">
        <v>158</v>
      </c>
      <c r="AU378" s="232" t="s">
        <v>82</v>
      </c>
      <c r="AV378" s="13" t="s">
        <v>80</v>
      </c>
      <c r="AW378" s="13" t="s">
        <v>35</v>
      </c>
      <c r="AX378" s="13" t="s">
        <v>73</v>
      </c>
      <c r="AY378" s="232" t="s">
        <v>145</v>
      </c>
    </row>
    <row r="379" s="13" customFormat="1">
      <c r="A379" s="13"/>
      <c r="B379" s="224"/>
      <c r="C379" s="225"/>
      <c r="D379" s="218" t="s">
        <v>158</v>
      </c>
      <c r="E379" s="226" t="s">
        <v>17</v>
      </c>
      <c r="F379" s="227" t="s">
        <v>490</v>
      </c>
      <c r="G379" s="225"/>
      <c r="H379" s="226" t="s">
        <v>17</v>
      </c>
      <c r="I379" s="225"/>
      <c r="J379" s="225"/>
      <c r="K379" s="225"/>
      <c r="L379" s="228"/>
      <c r="M379" s="229"/>
      <c r="N379" s="230"/>
      <c r="O379" s="230"/>
      <c r="P379" s="230"/>
      <c r="Q379" s="230"/>
      <c r="R379" s="230"/>
      <c r="S379" s="230"/>
      <c r="T379" s="23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2" t="s">
        <v>158</v>
      </c>
      <c r="AU379" s="232" t="s">
        <v>82</v>
      </c>
      <c r="AV379" s="13" t="s">
        <v>80</v>
      </c>
      <c r="AW379" s="13" t="s">
        <v>35</v>
      </c>
      <c r="AX379" s="13" t="s">
        <v>73</v>
      </c>
      <c r="AY379" s="232" t="s">
        <v>145</v>
      </c>
    </row>
    <row r="380" s="13" customFormat="1">
      <c r="A380" s="13"/>
      <c r="B380" s="224"/>
      <c r="C380" s="225"/>
      <c r="D380" s="218" t="s">
        <v>158</v>
      </c>
      <c r="E380" s="226" t="s">
        <v>17</v>
      </c>
      <c r="F380" s="227" t="s">
        <v>491</v>
      </c>
      <c r="G380" s="225"/>
      <c r="H380" s="226" t="s">
        <v>17</v>
      </c>
      <c r="I380" s="225"/>
      <c r="J380" s="225"/>
      <c r="K380" s="225"/>
      <c r="L380" s="228"/>
      <c r="M380" s="229"/>
      <c r="N380" s="230"/>
      <c r="O380" s="230"/>
      <c r="P380" s="230"/>
      <c r="Q380" s="230"/>
      <c r="R380" s="230"/>
      <c r="S380" s="230"/>
      <c r="T380" s="23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2" t="s">
        <v>158</v>
      </c>
      <c r="AU380" s="232" t="s">
        <v>82</v>
      </c>
      <c r="AV380" s="13" t="s">
        <v>80</v>
      </c>
      <c r="AW380" s="13" t="s">
        <v>35</v>
      </c>
      <c r="AX380" s="13" t="s">
        <v>73</v>
      </c>
      <c r="AY380" s="232" t="s">
        <v>145</v>
      </c>
    </row>
    <row r="381" s="14" customFormat="1">
      <c r="A381" s="14"/>
      <c r="B381" s="233"/>
      <c r="C381" s="234"/>
      <c r="D381" s="218" t="s">
        <v>158</v>
      </c>
      <c r="E381" s="235" t="s">
        <v>17</v>
      </c>
      <c r="F381" s="236" t="s">
        <v>80</v>
      </c>
      <c r="G381" s="234"/>
      <c r="H381" s="237">
        <v>1</v>
      </c>
      <c r="I381" s="234"/>
      <c r="J381" s="234"/>
      <c r="K381" s="234"/>
      <c r="L381" s="238"/>
      <c r="M381" s="239"/>
      <c r="N381" s="240"/>
      <c r="O381" s="240"/>
      <c r="P381" s="240"/>
      <c r="Q381" s="240"/>
      <c r="R381" s="240"/>
      <c r="S381" s="240"/>
      <c r="T381" s="24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2" t="s">
        <v>158</v>
      </c>
      <c r="AU381" s="242" t="s">
        <v>82</v>
      </c>
      <c r="AV381" s="14" t="s">
        <v>82</v>
      </c>
      <c r="AW381" s="14" t="s">
        <v>35</v>
      </c>
      <c r="AX381" s="14" t="s">
        <v>80</v>
      </c>
      <c r="AY381" s="242" t="s">
        <v>145</v>
      </c>
    </row>
    <row r="382" s="12" customFormat="1" ht="22.8" customHeight="1">
      <c r="A382" s="12"/>
      <c r="B382" s="191"/>
      <c r="C382" s="192"/>
      <c r="D382" s="193" t="s">
        <v>72</v>
      </c>
      <c r="E382" s="204" t="s">
        <v>499</v>
      </c>
      <c r="F382" s="204" t="s">
        <v>500</v>
      </c>
      <c r="G382" s="192"/>
      <c r="H382" s="192"/>
      <c r="I382" s="192"/>
      <c r="J382" s="205">
        <f>BK382</f>
        <v>4963.6300000000001</v>
      </c>
      <c r="K382" s="192"/>
      <c r="L382" s="196"/>
      <c r="M382" s="197"/>
      <c r="N382" s="198"/>
      <c r="O382" s="198"/>
      <c r="P382" s="199">
        <f>SUM(P383:P389)</f>
        <v>0</v>
      </c>
      <c r="Q382" s="198"/>
      <c r="R382" s="199">
        <f>SUM(R383:R389)</f>
        <v>0</v>
      </c>
      <c r="S382" s="198"/>
      <c r="T382" s="200">
        <f>SUM(T383:T389)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1" t="s">
        <v>189</v>
      </c>
      <c r="AT382" s="202" t="s">
        <v>72</v>
      </c>
      <c r="AU382" s="202" t="s">
        <v>80</v>
      </c>
      <c r="AY382" s="201" t="s">
        <v>145</v>
      </c>
      <c r="BK382" s="203">
        <f>SUM(BK383:BK389)</f>
        <v>4963.6300000000001</v>
      </c>
    </row>
    <row r="383" s="2" customFormat="1" ht="16.5" customHeight="1">
      <c r="A383" s="34"/>
      <c r="B383" s="35"/>
      <c r="C383" s="206" t="s">
        <v>492</v>
      </c>
      <c r="D383" s="206" t="s">
        <v>147</v>
      </c>
      <c r="E383" s="207" t="s">
        <v>502</v>
      </c>
      <c r="F383" s="208" t="s">
        <v>503</v>
      </c>
      <c r="G383" s="209" t="s">
        <v>262</v>
      </c>
      <c r="H383" s="210">
        <v>1</v>
      </c>
      <c r="I383" s="211">
        <v>4963.6300000000001</v>
      </c>
      <c r="J383" s="211">
        <f>ROUND(I383*H383,2)</f>
        <v>4963.6300000000001</v>
      </c>
      <c r="K383" s="208" t="s">
        <v>151</v>
      </c>
      <c r="L383" s="40"/>
      <c r="M383" s="212" t="s">
        <v>17</v>
      </c>
      <c r="N383" s="213" t="s">
        <v>44</v>
      </c>
      <c r="O383" s="214">
        <v>0</v>
      </c>
      <c r="P383" s="214">
        <f>O383*H383</f>
        <v>0</v>
      </c>
      <c r="Q383" s="214">
        <v>0</v>
      </c>
      <c r="R383" s="214">
        <f>Q383*H383</f>
        <v>0</v>
      </c>
      <c r="S383" s="214">
        <v>0</v>
      </c>
      <c r="T383" s="215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16" t="s">
        <v>453</v>
      </c>
      <c r="AT383" s="216" t="s">
        <v>147</v>
      </c>
      <c r="AU383" s="216" t="s">
        <v>82</v>
      </c>
      <c r="AY383" s="19" t="s">
        <v>145</v>
      </c>
      <c r="BE383" s="217">
        <f>IF(N383="základní",J383,0)</f>
        <v>4963.6300000000001</v>
      </c>
      <c r="BF383" s="217">
        <f>IF(N383="snížená",J383,0)</f>
        <v>0</v>
      </c>
      <c r="BG383" s="217">
        <f>IF(N383="zákl. přenesená",J383,0)</f>
        <v>0</v>
      </c>
      <c r="BH383" s="217">
        <f>IF(N383="sníž. přenesená",J383,0)</f>
        <v>0</v>
      </c>
      <c r="BI383" s="217">
        <f>IF(N383="nulová",J383,0)</f>
        <v>0</v>
      </c>
      <c r="BJ383" s="19" t="s">
        <v>80</v>
      </c>
      <c r="BK383" s="217">
        <f>ROUND(I383*H383,2)</f>
        <v>4963.6300000000001</v>
      </c>
      <c r="BL383" s="19" t="s">
        <v>453</v>
      </c>
      <c r="BM383" s="216" t="s">
        <v>896</v>
      </c>
    </row>
    <row r="384" s="2" customFormat="1">
      <c r="A384" s="34"/>
      <c r="B384" s="35"/>
      <c r="C384" s="36"/>
      <c r="D384" s="218" t="s">
        <v>154</v>
      </c>
      <c r="E384" s="36"/>
      <c r="F384" s="219" t="s">
        <v>503</v>
      </c>
      <c r="G384" s="36"/>
      <c r="H384" s="36"/>
      <c r="I384" s="36"/>
      <c r="J384" s="36"/>
      <c r="K384" s="36"/>
      <c r="L384" s="40"/>
      <c r="M384" s="220"/>
      <c r="N384" s="221"/>
      <c r="O384" s="79"/>
      <c r="P384" s="79"/>
      <c r="Q384" s="79"/>
      <c r="R384" s="79"/>
      <c r="S384" s="79"/>
      <c r="T384" s="80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9" t="s">
        <v>154</v>
      </c>
      <c r="AU384" s="19" t="s">
        <v>82</v>
      </c>
    </row>
    <row r="385" s="2" customFormat="1">
      <c r="A385" s="34"/>
      <c r="B385" s="35"/>
      <c r="C385" s="36"/>
      <c r="D385" s="222" t="s">
        <v>156</v>
      </c>
      <c r="E385" s="36"/>
      <c r="F385" s="223" t="s">
        <v>505</v>
      </c>
      <c r="G385" s="36"/>
      <c r="H385" s="36"/>
      <c r="I385" s="36"/>
      <c r="J385" s="36"/>
      <c r="K385" s="36"/>
      <c r="L385" s="40"/>
      <c r="M385" s="220"/>
      <c r="N385" s="221"/>
      <c r="O385" s="79"/>
      <c r="P385" s="79"/>
      <c r="Q385" s="79"/>
      <c r="R385" s="79"/>
      <c r="S385" s="79"/>
      <c r="T385" s="80"/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T385" s="19" t="s">
        <v>156</v>
      </c>
      <c r="AU385" s="19" t="s">
        <v>82</v>
      </c>
    </row>
    <row r="386" s="13" customFormat="1">
      <c r="A386" s="13"/>
      <c r="B386" s="224"/>
      <c r="C386" s="225"/>
      <c r="D386" s="218" t="s">
        <v>158</v>
      </c>
      <c r="E386" s="226" t="s">
        <v>17</v>
      </c>
      <c r="F386" s="227" t="s">
        <v>468</v>
      </c>
      <c r="G386" s="225"/>
      <c r="H386" s="226" t="s">
        <v>17</v>
      </c>
      <c r="I386" s="225"/>
      <c r="J386" s="225"/>
      <c r="K386" s="225"/>
      <c r="L386" s="228"/>
      <c r="M386" s="229"/>
      <c r="N386" s="230"/>
      <c r="O386" s="230"/>
      <c r="P386" s="230"/>
      <c r="Q386" s="230"/>
      <c r="R386" s="230"/>
      <c r="S386" s="230"/>
      <c r="T386" s="23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2" t="s">
        <v>158</v>
      </c>
      <c r="AU386" s="232" t="s">
        <v>82</v>
      </c>
      <c r="AV386" s="13" t="s">
        <v>80</v>
      </c>
      <c r="AW386" s="13" t="s">
        <v>35</v>
      </c>
      <c r="AX386" s="13" t="s">
        <v>73</v>
      </c>
      <c r="AY386" s="232" t="s">
        <v>145</v>
      </c>
    </row>
    <row r="387" s="13" customFormat="1">
      <c r="A387" s="13"/>
      <c r="B387" s="224"/>
      <c r="C387" s="225"/>
      <c r="D387" s="218" t="s">
        <v>158</v>
      </c>
      <c r="E387" s="226" t="s">
        <v>17</v>
      </c>
      <c r="F387" s="227" t="s">
        <v>506</v>
      </c>
      <c r="G387" s="225"/>
      <c r="H387" s="226" t="s">
        <v>17</v>
      </c>
      <c r="I387" s="225"/>
      <c r="J387" s="225"/>
      <c r="K387" s="225"/>
      <c r="L387" s="228"/>
      <c r="M387" s="229"/>
      <c r="N387" s="230"/>
      <c r="O387" s="230"/>
      <c r="P387" s="230"/>
      <c r="Q387" s="230"/>
      <c r="R387" s="230"/>
      <c r="S387" s="230"/>
      <c r="T387" s="231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2" t="s">
        <v>158</v>
      </c>
      <c r="AU387" s="232" t="s">
        <v>82</v>
      </c>
      <c r="AV387" s="13" t="s">
        <v>80</v>
      </c>
      <c r="AW387" s="13" t="s">
        <v>35</v>
      </c>
      <c r="AX387" s="13" t="s">
        <v>73</v>
      </c>
      <c r="AY387" s="232" t="s">
        <v>145</v>
      </c>
    </row>
    <row r="388" s="13" customFormat="1">
      <c r="A388" s="13"/>
      <c r="B388" s="224"/>
      <c r="C388" s="225"/>
      <c r="D388" s="218" t="s">
        <v>158</v>
      </c>
      <c r="E388" s="226" t="s">
        <v>17</v>
      </c>
      <c r="F388" s="227" t="s">
        <v>498</v>
      </c>
      <c r="G388" s="225"/>
      <c r="H388" s="226" t="s">
        <v>17</v>
      </c>
      <c r="I388" s="225"/>
      <c r="J388" s="225"/>
      <c r="K388" s="225"/>
      <c r="L388" s="228"/>
      <c r="M388" s="229"/>
      <c r="N388" s="230"/>
      <c r="O388" s="230"/>
      <c r="P388" s="230"/>
      <c r="Q388" s="230"/>
      <c r="R388" s="230"/>
      <c r="S388" s="230"/>
      <c r="T388" s="23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2" t="s">
        <v>158</v>
      </c>
      <c r="AU388" s="232" t="s">
        <v>82</v>
      </c>
      <c r="AV388" s="13" t="s">
        <v>80</v>
      </c>
      <c r="AW388" s="13" t="s">
        <v>35</v>
      </c>
      <c r="AX388" s="13" t="s">
        <v>73</v>
      </c>
      <c r="AY388" s="232" t="s">
        <v>145</v>
      </c>
    </row>
    <row r="389" s="14" customFormat="1">
      <c r="A389" s="14"/>
      <c r="B389" s="233"/>
      <c r="C389" s="234"/>
      <c r="D389" s="218" t="s">
        <v>158</v>
      </c>
      <c r="E389" s="235" t="s">
        <v>17</v>
      </c>
      <c r="F389" s="236" t="s">
        <v>80</v>
      </c>
      <c r="G389" s="234"/>
      <c r="H389" s="237">
        <v>1</v>
      </c>
      <c r="I389" s="234"/>
      <c r="J389" s="234"/>
      <c r="K389" s="234"/>
      <c r="L389" s="238"/>
      <c r="M389" s="262"/>
      <c r="N389" s="263"/>
      <c r="O389" s="263"/>
      <c r="P389" s="263"/>
      <c r="Q389" s="263"/>
      <c r="R389" s="263"/>
      <c r="S389" s="263"/>
      <c r="T389" s="26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2" t="s">
        <v>158</v>
      </c>
      <c r="AU389" s="242" t="s">
        <v>82</v>
      </c>
      <c r="AV389" s="14" t="s">
        <v>82</v>
      </c>
      <c r="AW389" s="14" t="s">
        <v>35</v>
      </c>
      <c r="AX389" s="14" t="s">
        <v>80</v>
      </c>
      <c r="AY389" s="242" t="s">
        <v>145</v>
      </c>
    </row>
    <row r="390" s="2" customFormat="1" ht="6.96" customHeight="1">
      <c r="A390" s="34"/>
      <c r="B390" s="54"/>
      <c r="C390" s="55"/>
      <c r="D390" s="55"/>
      <c r="E390" s="55"/>
      <c r="F390" s="55"/>
      <c r="G390" s="55"/>
      <c r="H390" s="55"/>
      <c r="I390" s="55"/>
      <c r="J390" s="55"/>
      <c r="K390" s="55"/>
      <c r="L390" s="40"/>
      <c r="M390" s="34"/>
      <c r="O390" s="34"/>
      <c r="P390" s="34"/>
      <c r="Q390" s="34"/>
      <c r="R390" s="34"/>
      <c r="S390" s="34"/>
      <c r="T390" s="34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</row>
  </sheetData>
  <sheetProtection sheet="1" autoFilter="0" formatColumns="0" formatRows="0" objects="1" scenarios="1" spinCount="100000" saltValue="pMP2Tzhqi23LYrkt8T+FZjIKaBC5xgiTuf1DbMu+jRcw2NRL9djhqciskQtHX4YURvuQWz6T7C9kFEcBRKvP4g==" hashValue="IXmlW+ECUIKj9+Nktp2rXpftj2CfCyvJGbBDRGtd6M9l9BcpGmM/jXO619Vt6ye4YY/BXFaa+kBKhkvElZGvIA==" algorithmName="SHA-512" password="CC35"/>
  <autoFilter ref="C94:K38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5_02/113106123"/>
    <hyperlink ref="F106" r:id="rId2" display="https://podminky.urs.cz/item/CS_URS_2025_02/113107141"/>
    <hyperlink ref="F112" r:id="rId3" display="https://podminky.urs.cz/item/CS_URS_2025_02/121112003"/>
    <hyperlink ref="F121" r:id="rId4" display="https://podminky.urs.cz/item/CS_URS_2025_02/122251102"/>
    <hyperlink ref="F127" r:id="rId5" display="https://podminky.urs.cz/item/CS_URS_2021_01/122702119"/>
    <hyperlink ref="F134" r:id="rId6" display="https://podminky.urs.cz/item/CS_URS_2025_02/162651112"/>
    <hyperlink ref="F140" r:id="rId7" display="https://podminky.urs.cz/item/CS_URS_2025_02/181111111"/>
    <hyperlink ref="F146" r:id="rId8" display="https://podminky.urs.cz/item/CS_URS_2025_02/181351003"/>
    <hyperlink ref="F152" r:id="rId9" display="https://podminky.urs.cz/item/CS_URS_2025_02/181411141"/>
    <hyperlink ref="F165" r:id="rId10" display="https://podminky.urs.cz/item/CS_URS_2025_02/181951112"/>
    <hyperlink ref="F171" r:id="rId11" display="https://podminky.urs.cz/item/CS_URS_2025_02/183205111"/>
    <hyperlink ref="F177" r:id="rId12" display="https://podminky.urs.cz/item/CS_URS_2025_02/183403114"/>
    <hyperlink ref="F183" r:id="rId13" display="https://podminky.urs.cz/item/CS_URS_2025_02/183403153"/>
    <hyperlink ref="F189" r:id="rId14" display="https://podminky.urs.cz/item/CS_URS_2025_02/185803111"/>
    <hyperlink ref="F195" r:id="rId15" display="https://podminky.urs.cz/item/CS_URS_2025_02/185804312"/>
    <hyperlink ref="F208" r:id="rId16" display="https://podminky.urs.cz/item/CS_URS_2025_02/185851121"/>
    <hyperlink ref="F215" r:id="rId17" display="https://podminky.urs.cz/item/CS_URS_2025_02/185851129"/>
    <hyperlink ref="F223" r:id="rId18" display="https://podminky.urs.cz/item/CS_URS_2025_02/564801112"/>
    <hyperlink ref="F234" r:id="rId19" display="https://podminky.urs.cz/item/CS_URS_2025_02/564851111"/>
    <hyperlink ref="F245" r:id="rId20" display="https://podminky.urs.cz/item/CS_URS_2025_02/565175101"/>
    <hyperlink ref="F254" r:id="rId21" display="https://podminky.urs.cz/item/CS_URS_2025_02/572404111"/>
    <hyperlink ref="F263" r:id="rId22" display="https://podminky.urs.cz/item/CS_URS_2025_02/573191111"/>
    <hyperlink ref="F272" r:id="rId23" display="https://podminky.urs.cz/item/CS_URS_2025_02/578132113"/>
    <hyperlink ref="F281" r:id="rId24" display="https://podminky.urs.cz/item/CS_URS_2025_02/578132113"/>
    <hyperlink ref="F288" r:id="rId25" display="https://podminky.urs.cz/item/CS_URS_2025_02/596211110"/>
    <hyperlink ref="F302" r:id="rId26" display="https://podminky.urs.cz/item/CS_URS_2025_02/919735111"/>
    <hyperlink ref="F308" r:id="rId27" display="https://podminky.urs.cz/item/CS_URS_2025_02/979054451"/>
    <hyperlink ref="F315" r:id="rId28" display="https://podminky.urs.cz/item/CS_URS_2025_02/997221561"/>
    <hyperlink ref="F324" r:id="rId29" display="https://podminky.urs.cz/item/CS_URS_2025_02/997221611"/>
    <hyperlink ref="F333" r:id="rId30" display="https://podminky.urs.cz/item/CS_URS_2025_02/997221875"/>
    <hyperlink ref="F340" r:id="rId31" display="https://podminky.urs.cz/item/CS_URS_2025_02/998223011"/>
    <hyperlink ref="F358" r:id="rId32" display="https://podminky.urs.cz/item/CS_URS_2025_02/012303000"/>
    <hyperlink ref="F365" r:id="rId33" display="https://podminky.urs.cz/item/CS_URS_2025_02/032002000"/>
    <hyperlink ref="F371" r:id="rId34" display="https://podminky.urs.cz/item/CS_URS_2025_02/034203000"/>
    <hyperlink ref="F385" r:id="rId35" display="https://podminky.urs.cz/item/CS_URS_2025_02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2"/>
      <c r="AT3" s="19" t="s">
        <v>82</v>
      </c>
    </row>
    <row r="4" s="1" customFormat="1" ht="24.96" customHeight="1">
      <c r="B4" s="22"/>
      <c r="D4" s="135" t="s">
        <v>112</v>
      </c>
      <c r="L4" s="22"/>
      <c r="M4" s="13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7" t="s">
        <v>14</v>
      </c>
      <c r="L6" s="22"/>
    </row>
    <row r="7" s="1" customFormat="1" ht="16.5" customHeight="1">
      <c r="B7" s="22"/>
      <c r="E7" s="138" t="str">
        <f>'Rekapitulace stavby'!K6</f>
        <v>P + R Voroněž_aktualizace</v>
      </c>
      <c r="F7" s="137"/>
      <c r="G7" s="137"/>
      <c r="H7" s="137"/>
      <c r="L7" s="22"/>
    </row>
    <row r="8" s="1" customFormat="1" ht="12" customHeight="1">
      <c r="B8" s="22"/>
      <c r="D8" s="137" t="s">
        <v>113</v>
      </c>
      <c r="L8" s="22"/>
    </row>
    <row r="9" s="2" customFormat="1" ht="16.5" customHeight="1">
      <c r="A9" s="34"/>
      <c r="B9" s="40"/>
      <c r="C9" s="34"/>
      <c r="D9" s="34"/>
      <c r="E9" s="138" t="s">
        <v>114</v>
      </c>
      <c r="F9" s="34"/>
      <c r="G9" s="34"/>
      <c r="H9" s="34"/>
      <c r="I9" s="34"/>
      <c r="J9" s="34"/>
      <c r="K9" s="34"/>
      <c r="L9" s="13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7" t="s">
        <v>115</v>
      </c>
      <c r="E10" s="34"/>
      <c r="F10" s="34"/>
      <c r="G10" s="34"/>
      <c r="H10" s="34"/>
      <c r="I10" s="34"/>
      <c r="J10" s="34"/>
      <c r="K10" s="34"/>
      <c r="L10" s="13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0" t="s">
        <v>897</v>
      </c>
      <c r="F11" s="34"/>
      <c r="G11" s="34"/>
      <c r="H11" s="34"/>
      <c r="I11" s="34"/>
      <c r="J11" s="34"/>
      <c r="K11" s="34"/>
      <c r="L11" s="13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3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7" t="s">
        <v>16</v>
      </c>
      <c r="E13" s="34"/>
      <c r="F13" s="128" t="s">
        <v>17</v>
      </c>
      <c r="G13" s="34"/>
      <c r="H13" s="34"/>
      <c r="I13" s="137" t="s">
        <v>18</v>
      </c>
      <c r="J13" s="128" t="s">
        <v>17</v>
      </c>
      <c r="K13" s="34"/>
      <c r="L13" s="13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19</v>
      </c>
      <c r="E14" s="34"/>
      <c r="F14" s="128" t="s">
        <v>20</v>
      </c>
      <c r="G14" s="34"/>
      <c r="H14" s="34"/>
      <c r="I14" s="137" t="s">
        <v>21</v>
      </c>
      <c r="J14" s="141" t="str">
        <f>'Rekapitulace stavby'!AN8</f>
        <v>1. 10. 2025</v>
      </c>
      <c r="K14" s="34"/>
      <c r="L14" s="13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3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7" t="s">
        <v>23</v>
      </c>
      <c r="E16" s="34"/>
      <c r="F16" s="34"/>
      <c r="G16" s="34"/>
      <c r="H16" s="34"/>
      <c r="I16" s="137" t="s">
        <v>24</v>
      </c>
      <c r="J16" s="128" t="s">
        <v>25</v>
      </c>
      <c r="K16" s="34"/>
      <c r="L16" s="13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8" t="s">
        <v>26</v>
      </c>
      <c r="F17" s="34"/>
      <c r="G17" s="34"/>
      <c r="H17" s="34"/>
      <c r="I17" s="137" t="s">
        <v>27</v>
      </c>
      <c r="J17" s="128" t="s">
        <v>28</v>
      </c>
      <c r="K17" s="34"/>
      <c r="L17" s="13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3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7" t="s">
        <v>29</v>
      </c>
      <c r="E19" s="34"/>
      <c r="F19" s="34"/>
      <c r="G19" s="34"/>
      <c r="H19" s="34"/>
      <c r="I19" s="137" t="s">
        <v>24</v>
      </c>
      <c r="J19" s="128" t="str">
        <f>'Rekapitulace stavby'!AN13</f>
        <v/>
      </c>
      <c r="K19" s="34"/>
      <c r="L19" s="13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128" t="str">
        <f>'Rekapitulace stavby'!E14</f>
        <v xml:space="preserve"> </v>
      </c>
      <c r="F20" s="128"/>
      <c r="G20" s="128"/>
      <c r="H20" s="128"/>
      <c r="I20" s="137" t="s">
        <v>27</v>
      </c>
      <c r="J20" s="128" t="str">
        <f>'Rekapitulace stavby'!AN14</f>
        <v/>
      </c>
      <c r="K20" s="34"/>
      <c r="L20" s="13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3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7" t="s">
        <v>31</v>
      </c>
      <c r="E22" s="34"/>
      <c r="F22" s="34"/>
      <c r="G22" s="34"/>
      <c r="H22" s="34"/>
      <c r="I22" s="137" t="s">
        <v>24</v>
      </c>
      <c r="J22" s="128" t="s">
        <v>32</v>
      </c>
      <c r="K22" s="34"/>
      <c r="L22" s="13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8" t="s">
        <v>33</v>
      </c>
      <c r="F23" s="34"/>
      <c r="G23" s="34"/>
      <c r="H23" s="34"/>
      <c r="I23" s="137" t="s">
        <v>27</v>
      </c>
      <c r="J23" s="128" t="s">
        <v>34</v>
      </c>
      <c r="K23" s="34"/>
      <c r="L23" s="13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3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7" t="s">
        <v>36</v>
      </c>
      <c r="E25" s="34"/>
      <c r="F25" s="34"/>
      <c r="G25" s="34"/>
      <c r="H25" s="34"/>
      <c r="I25" s="137" t="s">
        <v>24</v>
      </c>
      <c r="J25" s="128" t="s">
        <v>32</v>
      </c>
      <c r="K25" s="34"/>
      <c r="L25" s="13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8" t="s">
        <v>33</v>
      </c>
      <c r="F26" s="34"/>
      <c r="G26" s="34"/>
      <c r="H26" s="34"/>
      <c r="I26" s="137" t="s">
        <v>27</v>
      </c>
      <c r="J26" s="128" t="s">
        <v>34</v>
      </c>
      <c r="K26" s="34"/>
      <c r="L26" s="13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3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7" t="s">
        <v>37</v>
      </c>
      <c r="E28" s="34"/>
      <c r="F28" s="34"/>
      <c r="G28" s="34"/>
      <c r="H28" s="34"/>
      <c r="I28" s="34"/>
      <c r="J28" s="34"/>
      <c r="K28" s="34"/>
      <c r="L28" s="13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3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6"/>
      <c r="J31" s="146"/>
      <c r="K31" s="146"/>
      <c r="L31" s="13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7" t="s">
        <v>39</v>
      </c>
      <c r="E32" s="34"/>
      <c r="F32" s="34"/>
      <c r="G32" s="34"/>
      <c r="H32" s="34"/>
      <c r="I32" s="34"/>
      <c r="J32" s="148">
        <f>ROUND(J87, 2)</f>
        <v>188034.10999999999</v>
      </c>
      <c r="K32" s="34"/>
      <c r="L32" s="13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3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49" t="s">
        <v>41</v>
      </c>
      <c r="G34" s="34"/>
      <c r="H34" s="34"/>
      <c r="I34" s="149" t="s">
        <v>40</v>
      </c>
      <c r="J34" s="149" t="s">
        <v>42</v>
      </c>
      <c r="K34" s="34"/>
      <c r="L34" s="13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0" t="s">
        <v>43</v>
      </c>
      <c r="E35" s="137" t="s">
        <v>44</v>
      </c>
      <c r="F35" s="151">
        <f>ROUND((SUM(BE87:BE120)),  2)</f>
        <v>188034.10999999999</v>
      </c>
      <c r="G35" s="34"/>
      <c r="H35" s="34"/>
      <c r="I35" s="152">
        <v>0.20999999999999999</v>
      </c>
      <c r="J35" s="151">
        <f>ROUND(((SUM(BE87:BE120))*I35),  2)</f>
        <v>39487.160000000003</v>
      </c>
      <c r="K35" s="34"/>
      <c r="L35" s="13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45</v>
      </c>
      <c r="F36" s="151">
        <f>ROUND((SUM(BF87:BF120)),  2)</f>
        <v>0</v>
      </c>
      <c r="G36" s="34"/>
      <c r="H36" s="34"/>
      <c r="I36" s="152">
        <v>0.12</v>
      </c>
      <c r="J36" s="151">
        <f>ROUND(((SUM(BF87:BF120))*I36),  2)</f>
        <v>0</v>
      </c>
      <c r="K36" s="34"/>
      <c r="L36" s="13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46</v>
      </c>
      <c r="F37" s="151">
        <f>ROUND((SUM(BG87:BG120)),  2)</f>
        <v>0</v>
      </c>
      <c r="G37" s="34"/>
      <c r="H37" s="34"/>
      <c r="I37" s="152">
        <v>0.20999999999999999</v>
      </c>
      <c r="J37" s="151">
        <f>0</f>
        <v>0</v>
      </c>
      <c r="K37" s="34"/>
      <c r="L37" s="13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47</v>
      </c>
      <c r="F38" s="151">
        <f>ROUND((SUM(BH87:BH120)),  2)</f>
        <v>0</v>
      </c>
      <c r="G38" s="34"/>
      <c r="H38" s="34"/>
      <c r="I38" s="152">
        <v>0.12</v>
      </c>
      <c r="J38" s="151">
        <f>0</f>
        <v>0</v>
      </c>
      <c r="K38" s="34"/>
      <c r="L38" s="13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48</v>
      </c>
      <c r="F39" s="151">
        <f>ROUND((SUM(BI87:BI120)),  2)</f>
        <v>0</v>
      </c>
      <c r="G39" s="34"/>
      <c r="H39" s="34"/>
      <c r="I39" s="152">
        <v>0</v>
      </c>
      <c r="J39" s="151">
        <f>0</f>
        <v>0</v>
      </c>
      <c r="K39" s="34"/>
      <c r="L39" s="13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3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8">
        <f>SUM(J32:J39)</f>
        <v>227521.26999999999</v>
      </c>
      <c r="K41" s="159"/>
      <c r="L41" s="13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="2" customFormat="1" ht="6.96" customHeight="1">
      <c r="A46" s="34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24.96" customHeight="1">
      <c r="A47" s="34"/>
      <c r="B47" s="35"/>
      <c r="C47" s="25" t="s">
        <v>117</v>
      </c>
      <c r="D47" s="36"/>
      <c r="E47" s="36"/>
      <c r="F47" s="36"/>
      <c r="G47" s="36"/>
      <c r="H47" s="36"/>
      <c r="I47" s="36"/>
      <c r="J47" s="36"/>
      <c r="K47" s="36"/>
      <c r="L47" s="13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3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14</v>
      </c>
      <c r="D49" s="36"/>
      <c r="E49" s="36"/>
      <c r="F49" s="36"/>
      <c r="G49" s="36"/>
      <c r="H49" s="36"/>
      <c r="I49" s="36"/>
      <c r="J49" s="36"/>
      <c r="K49" s="36"/>
      <c r="L49" s="13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164" t="str">
        <f>E7</f>
        <v>P + R Voroněž_aktualizace</v>
      </c>
      <c r="F50" s="31"/>
      <c r="G50" s="31"/>
      <c r="H50" s="31"/>
      <c r="I50" s="36"/>
      <c r="J50" s="36"/>
      <c r="K50" s="36"/>
      <c r="L50" s="13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34"/>
      <c r="B52" s="35"/>
      <c r="C52" s="36"/>
      <c r="D52" s="36"/>
      <c r="E52" s="164" t="s">
        <v>114</v>
      </c>
      <c r="F52" s="36"/>
      <c r="G52" s="36"/>
      <c r="H52" s="36"/>
      <c r="I52" s="36"/>
      <c r="J52" s="36"/>
      <c r="K52" s="36"/>
      <c r="L52" s="13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12" customHeight="1">
      <c r="A53" s="34"/>
      <c r="B53" s="35"/>
      <c r="C53" s="31" t="s">
        <v>115</v>
      </c>
      <c r="D53" s="36"/>
      <c r="E53" s="36"/>
      <c r="F53" s="36"/>
      <c r="G53" s="36"/>
      <c r="H53" s="36"/>
      <c r="I53" s="36"/>
      <c r="J53" s="36"/>
      <c r="K53" s="36"/>
      <c r="L53" s="13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6.5" customHeight="1">
      <c r="A54" s="34"/>
      <c r="B54" s="35"/>
      <c r="C54" s="36"/>
      <c r="D54" s="36"/>
      <c r="E54" s="64" t="str">
        <f>E11</f>
        <v>SO 411.4 - Kamerový dohled</v>
      </c>
      <c r="F54" s="36"/>
      <c r="G54" s="36"/>
      <c r="H54" s="36"/>
      <c r="I54" s="36"/>
      <c r="J54" s="36"/>
      <c r="K54" s="36"/>
      <c r="L54" s="13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3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2" customHeight="1">
      <c r="A56" s="34"/>
      <c r="B56" s="35"/>
      <c r="C56" s="31" t="s">
        <v>19</v>
      </c>
      <c r="D56" s="36"/>
      <c r="E56" s="36"/>
      <c r="F56" s="28" t="str">
        <f>F14</f>
        <v>Brno</v>
      </c>
      <c r="G56" s="36"/>
      <c r="H56" s="36"/>
      <c r="I56" s="31" t="s">
        <v>21</v>
      </c>
      <c r="J56" s="67" t="str">
        <f>IF(J14="","",J14)</f>
        <v>1. 10. 2025</v>
      </c>
      <c r="K56" s="36"/>
      <c r="L56" s="13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3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5.15" customHeight="1">
      <c r="A58" s="34"/>
      <c r="B58" s="35"/>
      <c r="C58" s="31" t="s">
        <v>23</v>
      </c>
      <c r="D58" s="36"/>
      <c r="E58" s="36"/>
      <c r="F58" s="28" t="str">
        <f>E17</f>
        <v>Brněnské komunikace, a.s.</v>
      </c>
      <c r="G58" s="36"/>
      <c r="H58" s="36"/>
      <c r="I58" s="31" t="s">
        <v>31</v>
      </c>
      <c r="J58" s="32" t="str">
        <f>E23</f>
        <v>AŽD Praha, s.r.o.</v>
      </c>
      <c r="K58" s="36"/>
      <c r="L58" s="13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15.15" customHeight="1">
      <c r="A59" s="34"/>
      <c r="B59" s="35"/>
      <c r="C59" s="31" t="s">
        <v>29</v>
      </c>
      <c r="D59" s="36"/>
      <c r="E59" s="36"/>
      <c r="F59" s="28" t="str">
        <f>IF(E20="","",E20)</f>
        <v xml:space="preserve"> </v>
      </c>
      <c r="G59" s="36"/>
      <c r="H59" s="36"/>
      <c r="I59" s="31" t="s">
        <v>36</v>
      </c>
      <c r="J59" s="32" t="str">
        <f>E26</f>
        <v>AŽD Praha, s.r.o.</v>
      </c>
      <c r="K59" s="36"/>
      <c r="L59" s="13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29.28" customHeight="1">
      <c r="A61" s="34"/>
      <c r="B61" s="35"/>
      <c r="C61" s="165" t="s">
        <v>118</v>
      </c>
      <c r="D61" s="166"/>
      <c r="E61" s="166"/>
      <c r="F61" s="166"/>
      <c r="G61" s="166"/>
      <c r="H61" s="166"/>
      <c r="I61" s="166"/>
      <c r="J61" s="167" t="s">
        <v>119</v>
      </c>
      <c r="K61" s="166"/>
      <c r="L61" s="13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3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22.8" customHeight="1">
      <c r="A63" s="34"/>
      <c r="B63" s="35"/>
      <c r="C63" s="168" t="s">
        <v>71</v>
      </c>
      <c r="D63" s="36"/>
      <c r="E63" s="36"/>
      <c r="F63" s="36"/>
      <c r="G63" s="36"/>
      <c r="H63" s="36"/>
      <c r="I63" s="36"/>
      <c r="J63" s="97">
        <f>J87</f>
        <v>188034.10999999999</v>
      </c>
      <c r="K63" s="36"/>
      <c r="L63" s="13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120</v>
      </c>
    </row>
    <row r="64" s="9" customFormat="1" ht="24.96" customHeight="1">
      <c r="A64" s="9"/>
      <c r="B64" s="169"/>
      <c r="C64" s="170"/>
      <c r="D64" s="171" t="s">
        <v>123</v>
      </c>
      <c r="E64" s="172"/>
      <c r="F64" s="172"/>
      <c r="G64" s="172"/>
      <c r="H64" s="172"/>
      <c r="I64" s="172"/>
      <c r="J64" s="173">
        <f>J88</f>
        <v>188034.10999999999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0"/>
      <c r="D65" s="176" t="s">
        <v>508</v>
      </c>
      <c r="E65" s="177"/>
      <c r="F65" s="177"/>
      <c r="G65" s="177"/>
      <c r="H65" s="177"/>
      <c r="I65" s="177"/>
      <c r="J65" s="178">
        <f>J89</f>
        <v>188034.10999999999</v>
      </c>
      <c r="K65" s="120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3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13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="2" customFormat="1" ht="6.96" customHeight="1">
      <c r="A71" s="34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3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24.96" customHeight="1">
      <c r="A72" s="34"/>
      <c r="B72" s="35"/>
      <c r="C72" s="25" t="s">
        <v>130</v>
      </c>
      <c r="D72" s="36"/>
      <c r="E72" s="36"/>
      <c r="F72" s="36"/>
      <c r="G72" s="36"/>
      <c r="H72" s="36"/>
      <c r="I72" s="36"/>
      <c r="J72" s="36"/>
      <c r="K72" s="36"/>
      <c r="L72" s="13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3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31" t="s">
        <v>14</v>
      </c>
      <c r="D74" s="36"/>
      <c r="E74" s="36"/>
      <c r="F74" s="36"/>
      <c r="G74" s="36"/>
      <c r="H74" s="36"/>
      <c r="I74" s="36"/>
      <c r="J74" s="36"/>
      <c r="K74" s="36"/>
      <c r="L74" s="13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6.5" customHeight="1">
      <c r="A75" s="34"/>
      <c r="B75" s="35"/>
      <c r="C75" s="36"/>
      <c r="D75" s="36"/>
      <c r="E75" s="164" t="str">
        <f>E7</f>
        <v>P + R Voroněž_aktualizace</v>
      </c>
      <c r="F75" s="31"/>
      <c r="G75" s="31"/>
      <c r="H75" s="31"/>
      <c r="I75" s="36"/>
      <c r="J75" s="36"/>
      <c r="K75" s="36"/>
      <c r="L75" s="13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1" customFormat="1" ht="12" customHeight="1">
      <c r="B76" s="23"/>
      <c r="C76" s="31" t="s">
        <v>113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34"/>
      <c r="B77" s="35"/>
      <c r="C77" s="36"/>
      <c r="D77" s="36"/>
      <c r="E77" s="164" t="s">
        <v>114</v>
      </c>
      <c r="F77" s="36"/>
      <c r="G77" s="36"/>
      <c r="H77" s="36"/>
      <c r="I77" s="36"/>
      <c r="J77" s="36"/>
      <c r="K77" s="36"/>
      <c r="L77" s="13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31" t="s">
        <v>115</v>
      </c>
      <c r="D78" s="36"/>
      <c r="E78" s="36"/>
      <c r="F78" s="36"/>
      <c r="G78" s="36"/>
      <c r="H78" s="36"/>
      <c r="I78" s="36"/>
      <c r="J78" s="36"/>
      <c r="K78" s="36"/>
      <c r="L78" s="13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6.5" customHeight="1">
      <c r="A79" s="34"/>
      <c r="B79" s="35"/>
      <c r="C79" s="36"/>
      <c r="D79" s="36"/>
      <c r="E79" s="64" t="str">
        <f>E11</f>
        <v>SO 411.4 - Kamerový dohled</v>
      </c>
      <c r="F79" s="36"/>
      <c r="G79" s="36"/>
      <c r="H79" s="36"/>
      <c r="I79" s="36"/>
      <c r="J79" s="36"/>
      <c r="K79" s="36"/>
      <c r="L79" s="13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6.96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3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2" customHeight="1">
      <c r="A81" s="34"/>
      <c r="B81" s="35"/>
      <c r="C81" s="31" t="s">
        <v>19</v>
      </c>
      <c r="D81" s="36"/>
      <c r="E81" s="36"/>
      <c r="F81" s="28" t="str">
        <f>F14</f>
        <v>Brno</v>
      </c>
      <c r="G81" s="36"/>
      <c r="H81" s="36"/>
      <c r="I81" s="31" t="s">
        <v>21</v>
      </c>
      <c r="J81" s="67" t="str">
        <f>IF(J14="","",J14)</f>
        <v>1. 10. 2025</v>
      </c>
      <c r="K81" s="36"/>
      <c r="L81" s="13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6.96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3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31" t="s">
        <v>23</v>
      </c>
      <c r="D83" s="36"/>
      <c r="E83" s="36"/>
      <c r="F83" s="28" t="str">
        <f>E17</f>
        <v>Brněnské komunikace, a.s.</v>
      </c>
      <c r="G83" s="36"/>
      <c r="H83" s="36"/>
      <c r="I83" s="31" t="s">
        <v>31</v>
      </c>
      <c r="J83" s="32" t="str">
        <f>E23</f>
        <v>AŽD Praha, s.r.o.</v>
      </c>
      <c r="K83" s="36"/>
      <c r="L83" s="13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5.15" customHeight="1">
      <c r="A84" s="34"/>
      <c r="B84" s="35"/>
      <c r="C84" s="31" t="s">
        <v>29</v>
      </c>
      <c r="D84" s="36"/>
      <c r="E84" s="36"/>
      <c r="F84" s="28" t="str">
        <f>IF(E20="","",E20)</f>
        <v xml:space="preserve"> </v>
      </c>
      <c r="G84" s="36"/>
      <c r="H84" s="36"/>
      <c r="I84" s="31" t="s">
        <v>36</v>
      </c>
      <c r="J84" s="32" t="str">
        <f>E26</f>
        <v>AŽD Praha, s.r.o.</v>
      </c>
      <c r="K84" s="36"/>
      <c r="L84" s="13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0.32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3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1" customFormat="1" ht="29.28" customHeight="1">
      <c r="A86" s="180"/>
      <c r="B86" s="181"/>
      <c r="C86" s="182" t="s">
        <v>131</v>
      </c>
      <c r="D86" s="183" t="s">
        <v>58</v>
      </c>
      <c r="E86" s="183" t="s">
        <v>54</v>
      </c>
      <c r="F86" s="183" t="s">
        <v>55</v>
      </c>
      <c r="G86" s="183" t="s">
        <v>132</v>
      </c>
      <c r="H86" s="183" t="s">
        <v>133</v>
      </c>
      <c r="I86" s="183" t="s">
        <v>134</v>
      </c>
      <c r="J86" s="183" t="s">
        <v>119</v>
      </c>
      <c r="K86" s="184" t="s">
        <v>135</v>
      </c>
      <c r="L86" s="185"/>
      <c r="M86" s="87" t="s">
        <v>17</v>
      </c>
      <c r="N86" s="88" t="s">
        <v>43</v>
      </c>
      <c r="O86" s="88" t="s">
        <v>136</v>
      </c>
      <c r="P86" s="88" t="s">
        <v>137</v>
      </c>
      <c r="Q86" s="88" t="s">
        <v>138</v>
      </c>
      <c r="R86" s="88" t="s">
        <v>139</v>
      </c>
      <c r="S86" s="88" t="s">
        <v>140</v>
      </c>
      <c r="T86" s="89" t="s">
        <v>141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34"/>
      <c r="B87" s="35"/>
      <c r="C87" s="94" t="s">
        <v>142</v>
      </c>
      <c r="D87" s="36"/>
      <c r="E87" s="36"/>
      <c r="F87" s="36"/>
      <c r="G87" s="36"/>
      <c r="H87" s="36"/>
      <c r="I87" s="36"/>
      <c r="J87" s="186">
        <f>BK87</f>
        <v>188034.10999999999</v>
      </c>
      <c r="K87" s="36"/>
      <c r="L87" s="40"/>
      <c r="M87" s="90"/>
      <c r="N87" s="187"/>
      <c r="O87" s="91"/>
      <c r="P87" s="188">
        <f>P88</f>
        <v>104.24800000000001</v>
      </c>
      <c r="Q87" s="91"/>
      <c r="R87" s="188">
        <f>R88</f>
        <v>0</v>
      </c>
      <c r="S87" s="91"/>
      <c r="T87" s="189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72</v>
      </c>
      <c r="AU87" s="19" t="s">
        <v>120</v>
      </c>
      <c r="BK87" s="190">
        <f>BK88</f>
        <v>188034.10999999999</v>
      </c>
    </row>
    <row r="88" s="12" customFormat="1" ht="25.92" customHeight="1">
      <c r="A88" s="12"/>
      <c r="B88" s="191"/>
      <c r="C88" s="192"/>
      <c r="D88" s="193" t="s">
        <v>72</v>
      </c>
      <c r="E88" s="194" t="s">
        <v>167</v>
      </c>
      <c r="F88" s="194" t="s">
        <v>168</v>
      </c>
      <c r="G88" s="192"/>
      <c r="H88" s="192"/>
      <c r="I88" s="192"/>
      <c r="J88" s="195">
        <f>BK88</f>
        <v>188034.10999999999</v>
      </c>
      <c r="K88" s="192"/>
      <c r="L88" s="196"/>
      <c r="M88" s="197"/>
      <c r="N88" s="198"/>
      <c r="O88" s="198"/>
      <c r="P88" s="199">
        <f>P89</f>
        <v>104.24800000000001</v>
      </c>
      <c r="Q88" s="198"/>
      <c r="R88" s="199">
        <f>R89</f>
        <v>0</v>
      </c>
      <c r="S88" s="198"/>
      <c r="T88" s="20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169</v>
      </c>
      <c r="AT88" s="202" t="s">
        <v>72</v>
      </c>
      <c r="AU88" s="202" t="s">
        <v>73</v>
      </c>
      <c r="AY88" s="201" t="s">
        <v>145</v>
      </c>
      <c r="BK88" s="203">
        <f>BK89</f>
        <v>188034.10999999999</v>
      </c>
    </row>
    <row r="89" s="12" customFormat="1" ht="22.8" customHeight="1">
      <c r="A89" s="12"/>
      <c r="B89" s="191"/>
      <c r="C89" s="192"/>
      <c r="D89" s="193" t="s">
        <v>72</v>
      </c>
      <c r="E89" s="204" t="s">
        <v>542</v>
      </c>
      <c r="F89" s="204" t="s">
        <v>543</v>
      </c>
      <c r="G89" s="192"/>
      <c r="H89" s="192"/>
      <c r="I89" s="192"/>
      <c r="J89" s="205">
        <f>BK89</f>
        <v>188034.10999999999</v>
      </c>
      <c r="K89" s="192"/>
      <c r="L89" s="196"/>
      <c r="M89" s="197"/>
      <c r="N89" s="198"/>
      <c r="O89" s="198"/>
      <c r="P89" s="199">
        <f>SUM(P90:P120)</f>
        <v>104.24800000000001</v>
      </c>
      <c r="Q89" s="198"/>
      <c r="R89" s="199">
        <f>SUM(R90:R120)</f>
        <v>0</v>
      </c>
      <c r="S89" s="198"/>
      <c r="T89" s="200">
        <f>SUM(T90:T120)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169</v>
      </c>
      <c r="AT89" s="202" t="s">
        <v>72</v>
      </c>
      <c r="AU89" s="202" t="s">
        <v>80</v>
      </c>
      <c r="AY89" s="201" t="s">
        <v>145</v>
      </c>
      <c r="BK89" s="203">
        <f>SUM(BK90:BK120)</f>
        <v>188034.10999999999</v>
      </c>
    </row>
    <row r="90" s="2" customFormat="1" ht="16.5" customHeight="1">
      <c r="A90" s="34"/>
      <c r="B90" s="35"/>
      <c r="C90" s="206" t="s">
        <v>80</v>
      </c>
      <c r="D90" s="206" t="s">
        <v>147</v>
      </c>
      <c r="E90" s="207" t="s">
        <v>898</v>
      </c>
      <c r="F90" s="208" t="s">
        <v>899</v>
      </c>
      <c r="G90" s="209" t="s">
        <v>262</v>
      </c>
      <c r="H90" s="210">
        <v>1</v>
      </c>
      <c r="I90" s="211">
        <v>1200</v>
      </c>
      <c r="J90" s="211">
        <f>ROUND(I90*H90,2)</f>
        <v>1200</v>
      </c>
      <c r="K90" s="208" t="s">
        <v>151</v>
      </c>
      <c r="L90" s="40"/>
      <c r="M90" s="212" t="s">
        <v>17</v>
      </c>
      <c r="N90" s="213" t="s">
        <v>44</v>
      </c>
      <c r="O90" s="214">
        <v>0.89000000000000001</v>
      </c>
      <c r="P90" s="214">
        <f>O90*H90</f>
        <v>0.89000000000000001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16" t="s">
        <v>175</v>
      </c>
      <c r="AT90" s="216" t="s">
        <v>147</v>
      </c>
      <c r="AU90" s="216" t="s">
        <v>82</v>
      </c>
      <c r="AY90" s="19" t="s">
        <v>145</v>
      </c>
      <c r="BE90" s="217">
        <f>IF(N90="základní",J90,0)</f>
        <v>1200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9" t="s">
        <v>80</v>
      </c>
      <c r="BK90" s="217">
        <f>ROUND(I90*H90,2)</f>
        <v>1200</v>
      </c>
      <c r="BL90" s="19" t="s">
        <v>175</v>
      </c>
      <c r="BM90" s="216" t="s">
        <v>900</v>
      </c>
    </row>
    <row r="91" s="2" customFormat="1">
      <c r="A91" s="34"/>
      <c r="B91" s="35"/>
      <c r="C91" s="36"/>
      <c r="D91" s="218" t="s">
        <v>154</v>
      </c>
      <c r="E91" s="36"/>
      <c r="F91" s="219" t="s">
        <v>901</v>
      </c>
      <c r="G91" s="36"/>
      <c r="H91" s="36"/>
      <c r="I91" s="36"/>
      <c r="J91" s="36"/>
      <c r="K91" s="36"/>
      <c r="L91" s="40"/>
      <c r="M91" s="220"/>
      <c r="N91" s="221"/>
      <c r="O91" s="79"/>
      <c r="P91" s="79"/>
      <c r="Q91" s="79"/>
      <c r="R91" s="79"/>
      <c r="S91" s="79"/>
      <c r="T91" s="80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154</v>
      </c>
      <c r="AU91" s="19" t="s">
        <v>82</v>
      </c>
    </row>
    <row r="92" s="2" customFormat="1">
      <c r="A92" s="34"/>
      <c r="B92" s="35"/>
      <c r="C92" s="36"/>
      <c r="D92" s="222" t="s">
        <v>156</v>
      </c>
      <c r="E92" s="36"/>
      <c r="F92" s="223" t="s">
        <v>902</v>
      </c>
      <c r="G92" s="36"/>
      <c r="H92" s="36"/>
      <c r="I92" s="36"/>
      <c r="J92" s="36"/>
      <c r="K92" s="36"/>
      <c r="L92" s="40"/>
      <c r="M92" s="220"/>
      <c r="N92" s="221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156</v>
      </c>
      <c r="AU92" s="19" t="s">
        <v>82</v>
      </c>
    </row>
    <row r="93" s="13" customFormat="1">
      <c r="A93" s="13"/>
      <c r="B93" s="224"/>
      <c r="C93" s="225"/>
      <c r="D93" s="218" t="s">
        <v>158</v>
      </c>
      <c r="E93" s="226" t="s">
        <v>17</v>
      </c>
      <c r="F93" s="227" t="s">
        <v>159</v>
      </c>
      <c r="G93" s="225"/>
      <c r="H93" s="226" t="s">
        <v>17</v>
      </c>
      <c r="I93" s="225"/>
      <c r="J93" s="225"/>
      <c r="K93" s="225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158</v>
      </c>
      <c r="AU93" s="232" t="s">
        <v>82</v>
      </c>
      <c r="AV93" s="13" t="s">
        <v>80</v>
      </c>
      <c r="AW93" s="13" t="s">
        <v>35</v>
      </c>
      <c r="AX93" s="13" t="s">
        <v>73</v>
      </c>
      <c r="AY93" s="232" t="s">
        <v>145</v>
      </c>
    </row>
    <row r="94" s="13" customFormat="1">
      <c r="A94" s="13"/>
      <c r="B94" s="224"/>
      <c r="C94" s="225"/>
      <c r="D94" s="218" t="s">
        <v>158</v>
      </c>
      <c r="E94" s="226" t="s">
        <v>17</v>
      </c>
      <c r="F94" s="227" t="s">
        <v>903</v>
      </c>
      <c r="G94" s="225"/>
      <c r="H94" s="226" t="s">
        <v>17</v>
      </c>
      <c r="I94" s="225"/>
      <c r="J94" s="225"/>
      <c r="K94" s="225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158</v>
      </c>
      <c r="AU94" s="232" t="s">
        <v>82</v>
      </c>
      <c r="AV94" s="13" t="s">
        <v>80</v>
      </c>
      <c r="AW94" s="13" t="s">
        <v>35</v>
      </c>
      <c r="AX94" s="13" t="s">
        <v>73</v>
      </c>
      <c r="AY94" s="232" t="s">
        <v>145</v>
      </c>
    </row>
    <row r="95" s="14" customFormat="1">
      <c r="A95" s="14"/>
      <c r="B95" s="233"/>
      <c r="C95" s="234"/>
      <c r="D95" s="218" t="s">
        <v>158</v>
      </c>
      <c r="E95" s="235" t="s">
        <v>17</v>
      </c>
      <c r="F95" s="236" t="s">
        <v>80</v>
      </c>
      <c r="G95" s="234"/>
      <c r="H95" s="237">
        <v>1</v>
      </c>
      <c r="I95" s="234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158</v>
      </c>
      <c r="AU95" s="242" t="s">
        <v>82</v>
      </c>
      <c r="AV95" s="14" t="s">
        <v>82</v>
      </c>
      <c r="AW95" s="14" t="s">
        <v>35</v>
      </c>
      <c r="AX95" s="14" t="s">
        <v>80</v>
      </c>
      <c r="AY95" s="242" t="s">
        <v>145</v>
      </c>
    </row>
    <row r="96" s="2" customFormat="1" ht="33" customHeight="1">
      <c r="A96" s="34"/>
      <c r="B96" s="35"/>
      <c r="C96" s="243" t="s">
        <v>82</v>
      </c>
      <c r="D96" s="243" t="s">
        <v>167</v>
      </c>
      <c r="E96" s="244" t="s">
        <v>904</v>
      </c>
      <c r="F96" s="245" t="s">
        <v>905</v>
      </c>
      <c r="G96" s="246" t="s">
        <v>262</v>
      </c>
      <c r="H96" s="247">
        <v>1</v>
      </c>
      <c r="I96" s="248">
        <v>69901.110000000001</v>
      </c>
      <c r="J96" s="248">
        <f>ROUND(I96*H96,2)</f>
        <v>69901.110000000001</v>
      </c>
      <c r="K96" s="245" t="s">
        <v>269</v>
      </c>
      <c r="L96" s="249"/>
      <c r="M96" s="250" t="s">
        <v>17</v>
      </c>
      <c r="N96" s="251" t="s">
        <v>44</v>
      </c>
      <c r="O96" s="214">
        <v>0</v>
      </c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16" t="s">
        <v>184</v>
      </c>
      <c r="AT96" s="216" t="s">
        <v>167</v>
      </c>
      <c r="AU96" s="216" t="s">
        <v>82</v>
      </c>
      <c r="AY96" s="19" t="s">
        <v>145</v>
      </c>
      <c r="BE96" s="217">
        <f>IF(N96="základní",J96,0)</f>
        <v>69901.110000000001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9" t="s">
        <v>80</v>
      </c>
      <c r="BK96" s="217">
        <f>ROUND(I96*H96,2)</f>
        <v>69901.110000000001</v>
      </c>
      <c r="BL96" s="19" t="s">
        <v>175</v>
      </c>
      <c r="BM96" s="216" t="s">
        <v>906</v>
      </c>
    </row>
    <row r="97" s="2" customFormat="1">
      <c r="A97" s="34"/>
      <c r="B97" s="35"/>
      <c r="C97" s="36"/>
      <c r="D97" s="218" t="s">
        <v>154</v>
      </c>
      <c r="E97" s="36"/>
      <c r="F97" s="219" t="s">
        <v>905</v>
      </c>
      <c r="G97" s="36"/>
      <c r="H97" s="36"/>
      <c r="I97" s="36"/>
      <c r="J97" s="36"/>
      <c r="K97" s="36"/>
      <c r="L97" s="40"/>
      <c r="M97" s="220"/>
      <c r="N97" s="221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154</v>
      </c>
      <c r="AU97" s="19" t="s">
        <v>82</v>
      </c>
    </row>
    <row r="98" s="13" customFormat="1">
      <c r="A98" s="13"/>
      <c r="B98" s="224"/>
      <c r="C98" s="225"/>
      <c r="D98" s="218" t="s">
        <v>158</v>
      </c>
      <c r="E98" s="226" t="s">
        <v>17</v>
      </c>
      <c r="F98" s="227" t="s">
        <v>159</v>
      </c>
      <c r="G98" s="225"/>
      <c r="H98" s="226" t="s">
        <v>17</v>
      </c>
      <c r="I98" s="225"/>
      <c r="J98" s="225"/>
      <c r="K98" s="225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158</v>
      </c>
      <c r="AU98" s="232" t="s">
        <v>82</v>
      </c>
      <c r="AV98" s="13" t="s">
        <v>80</v>
      </c>
      <c r="AW98" s="13" t="s">
        <v>35</v>
      </c>
      <c r="AX98" s="13" t="s">
        <v>73</v>
      </c>
      <c r="AY98" s="232" t="s">
        <v>145</v>
      </c>
    </row>
    <row r="99" s="13" customFormat="1">
      <c r="A99" s="13"/>
      <c r="B99" s="224"/>
      <c r="C99" s="225"/>
      <c r="D99" s="218" t="s">
        <v>158</v>
      </c>
      <c r="E99" s="226" t="s">
        <v>17</v>
      </c>
      <c r="F99" s="227" t="s">
        <v>907</v>
      </c>
      <c r="G99" s="225"/>
      <c r="H99" s="226" t="s">
        <v>17</v>
      </c>
      <c r="I99" s="225"/>
      <c r="J99" s="225"/>
      <c r="K99" s="225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158</v>
      </c>
      <c r="AU99" s="232" t="s">
        <v>82</v>
      </c>
      <c r="AV99" s="13" t="s">
        <v>80</v>
      </c>
      <c r="AW99" s="13" t="s">
        <v>35</v>
      </c>
      <c r="AX99" s="13" t="s">
        <v>73</v>
      </c>
      <c r="AY99" s="232" t="s">
        <v>145</v>
      </c>
    </row>
    <row r="100" s="14" customFormat="1">
      <c r="A100" s="14"/>
      <c r="B100" s="233"/>
      <c r="C100" s="234"/>
      <c r="D100" s="218" t="s">
        <v>158</v>
      </c>
      <c r="E100" s="235" t="s">
        <v>17</v>
      </c>
      <c r="F100" s="236" t="s">
        <v>80</v>
      </c>
      <c r="G100" s="234"/>
      <c r="H100" s="237">
        <v>1</v>
      </c>
      <c r="I100" s="234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158</v>
      </c>
      <c r="AU100" s="242" t="s">
        <v>82</v>
      </c>
      <c r="AV100" s="14" t="s">
        <v>82</v>
      </c>
      <c r="AW100" s="14" t="s">
        <v>35</v>
      </c>
      <c r="AX100" s="14" t="s">
        <v>80</v>
      </c>
      <c r="AY100" s="242" t="s">
        <v>145</v>
      </c>
    </row>
    <row r="101" s="2" customFormat="1" ht="16.5" customHeight="1">
      <c r="A101" s="34"/>
      <c r="B101" s="35"/>
      <c r="C101" s="206" t="s">
        <v>169</v>
      </c>
      <c r="D101" s="206" t="s">
        <v>147</v>
      </c>
      <c r="E101" s="207" t="s">
        <v>908</v>
      </c>
      <c r="F101" s="208" t="s">
        <v>909</v>
      </c>
      <c r="G101" s="209" t="s">
        <v>262</v>
      </c>
      <c r="H101" s="210">
        <v>1</v>
      </c>
      <c r="I101" s="211">
        <v>3590</v>
      </c>
      <c r="J101" s="211">
        <f>ROUND(I101*H101,2)</f>
        <v>3590</v>
      </c>
      <c r="K101" s="208" t="s">
        <v>151</v>
      </c>
      <c r="L101" s="40"/>
      <c r="M101" s="212" t="s">
        <v>17</v>
      </c>
      <c r="N101" s="213" t="s">
        <v>44</v>
      </c>
      <c r="O101" s="214">
        <v>2.6600000000000001</v>
      </c>
      <c r="P101" s="214">
        <f>O101*H101</f>
        <v>2.6600000000000001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16" t="s">
        <v>175</v>
      </c>
      <c r="AT101" s="216" t="s">
        <v>147</v>
      </c>
      <c r="AU101" s="216" t="s">
        <v>82</v>
      </c>
      <c r="AY101" s="19" t="s">
        <v>145</v>
      </c>
      <c r="BE101" s="217">
        <f>IF(N101="základní",J101,0)</f>
        <v>3590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9" t="s">
        <v>80</v>
      </c>
      <c r="BK101" s="217">
        <f>ROUND(I101*H101,2)</f>
        <v>3590</v>
      </c>
      <c r="BL101" s="19" t="s">
        <v>175</v>
      </c>
      <c r="BM101" s="216" t="s">
        <v>910</v>
      </c>
    </row>
    <row r="102" s="2" customFormat="1">
      <c r="A102" s="34"/>
      <c r="B102" s="35"/>
      <c r="C102" s="36"/>
      <c r="D102" s="218" t="s">
        <v>154</v>
      </c>
      <c r="E102" s="36"/>
      <c r="F102" s="219" t="s">
        <v>911</v>
      </c>
      <c r="G102" s="36"/>
      <c r="H102" s="36"/>
      <c r="I102" s="36"/>
      <c r="J102" s="36"/>
      <c r="K102" s="36"/>
      <c r="L102" s="40"/>
      <c r="M102" s="220"/>
      <c r="N102" s="221"/>
      <c r="O102" s="79"/>
      <c r="P102" s="79"/>
      <c r="Q102" s="79"/>
      <c r="R102" s="79"/>
      <c r="S102" s="79"/>
      <c r="T102" s="80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154</v>
      </c>
      <c r="AU102" s="19" t="s">
        <v>82</v>
      </c>
    </row>
    <row r="103" s="2" customFormat="1">
      <c r="A103" s="34"/>
      <c r="B103" s="35"/>
      <c r="C103" s="36"/>
      <c r="D103" s="222" t="s">
        <v>156</v>
      </c>
      <c r="E103" s="36"/>
      <c r="F103" s="223" t="s">
        <v>912</v>
      </c>
      <c r="G103" s="36"/>
      <c r="H103" s="36"/>
      <c r="I103" s="36"/>
      <c r="J103" s="36"/>
      <c r="K103" s="36"/>
      <c r="L103" s="40"/>
      <c r="M103" s="220"/>
      <c r="N103" s="221"/>
      <c r="O103" s="79"/>
      <c r="P103" s="79"/>
      <c r="Q103" s="79"/>
      <c r="R103" s="79"/>
      <c r="S103" s="79"/>
      <c r="T103" s="80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156</v>
      </c>
      <c r="AU103" s="19" t="s">
        <v>82</v>
      </c>
    </row>
    <row r="104" s="13" customFormat="1">
      <c r="A104" s="13"/>
      <c r="B104" s="224"/>
      <c r="C104" s="225"/>
      <c r="D104" s="218" t="s">
        <v>158</v>
      </c>
      <c r="E104" s="226" t="s">
        <v>17</v>
      </c>
      <c r="F104" s="227" t="s">
        <v>159</v>
      </c>
      <c r="G104" s="225"/>
      <c r="H104" s="226" t="s">
        <v>17</v>
      </c>
      <c r="I104" s="225"/>
      <c r="J104" s="225"/>
      <c r="K104" s="225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158</v>
      </c>
      <c r="AU104" s="232" t="s">
        <v>82</v>
      </c>
      <c r="AV104" s="13" t="s">
        <v>80</v>
      </c>
      <c r="AW104" s="13" t="s">
        <v>35</v>
      </c>
      <c r="AX104" s="13" t="s">
        <v>73</v>
      </c>
      <c r="AY104" s="232" t="s">
        <v>145</v>
      </c>
    </row>
    <row r="105" s="13" customFormat="1">
      <c r="A105" s="13"/>
      <c r="B105" s="224"/>
      <c r="C105" s="225"/>
      <c r="D105" s="218" t="s">
        <v>158</v>
      </c>
      <c r="E105" s="226" t="s">
        <v>17</v>
      </c>
      <c r="F105" s="227" t="s">
        <v>913</v>
      </c>
      <c r="G105" s="225"/>
      <c r="H105" s="226" t="s">
        <v>17</v>
      </c>
      <c r="I105" s="225"/>
      <c r="J105" s="225"/>
      <c r="K105" s="225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158</v>
      </c>
      <c r="AU105" s="232" t="s">
        <v>82</v>
      </c>
      <c r="AV105" s="13" t="s">
        <v>80</v>
      </c>
      <c r="AW105" s="13" t="s">
        <v>35</v>
      </c>
      <c r="AX105" s="13" t="s">
        <v>73</v>
      </c>
      <c r="AY105" s="232" t="s">
        <v>145</v>
      </c>
    </row>
    <row r="106" s="13" customFormat="1">
      <c r="A106" s="13"/>
      <c r="B106" s="224"/>
      <c r="C106" s="225"/>
      <c r="D106" s="218" t="s">
        <v>158</v>
      </c>
      <c r="E106" s="226" t="s">
        <v>17</v>
      </c>
      <c r="F106" s="227" t="s">
        <v>914</v>
      </c>
      <c r="G106" s="225"/>
      <c r="H106" s="226" t="s">
        <v>17</v>
      </c>
      <c r="I106" s="225"/>
      <c r="J106" s="225"/>
      <c r="K106" s="225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158</v>
      </c>
      <c r="AU106" s="232" t="s">
        <v>82</v>
      </c>
      <c r="AV106" s="13" t="s">
        <v>80</v>
      </c>
      <c r="AW106" s="13" t="s">
        <v>35</v>
      </c>
      <c r="AX106" s="13" t="s">
        <v>73</v>
      </c>
      <c r="AY106" s="232" t="s">
        <v>145</v>
      </c>
    </row>
    <row r="107" s="14" customFormat="1">
      <c r="A107" s="14"/>
      <c r="B107" s="233"/>
      <c r="C107" s="234"/>
      <c r="D107" s="218" t="s">
        <v>158</v>
      </c>
      <c r="E107" s="235" t="s">
        <v>17</v>
      </c>
      <c r="F107" s="236" t="s">
        <v>80</v>
      </c>
      <c r="G107" s="234"/>
      <c r="H107" s="237">
        <v>1</v>
      </c>
      <c r="I107" s="234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2" t="s">
        <v>158</v>
      </c>
      <c r="AU107" s="242" t="s">
        <v>82</v>
      </c>
      <c r="AV107" s="14" t="s">
        <v>82</v>
      </c>
      <c r="AW107" s="14" t="s">
        <v>35</v>
      </c>
      <c r="AX107" s="14" t="s">
        <v>80</v>
      </c>
      <c r="AY107" s="242" t="s">
        <v>145</v>
      </c>
    </row>
    <row r="108" s="2" customFormat="1" ht="16.5" customHeight="1">
      <c r="A108" s="34"/>
      <c r="B108" s="35"/>
      <c r="C108" s="206" t="s">
        <v>152</v>
      </c>
      <c r="D108" s="206" t="s">
        <v>147</v>
      </c>
      <c r="E108" s="207" t="s">
        <v>915</v>
      </c>
      <c r="F108" s="208" t="s">
        <v>916</v>
      </c>
      <c r="G108" s="209" t="s">
        <v>262</v>
      </c>
      <c r="H108" s="210">
        <v>1</v>
      </c>
      <c r="I108" s="211">
        <v>7010</v>
      </c>
      <c r="J108" s="211">
        <f>ROUND(I108*H108,2)</f>
        <v>7010</v>
      </c>
      <c r="K108" s="208" t="s">
        <v>151</v>
      </c>
      <c r="L108" s="40"/>
      <c r="M108" s="212" t="s">
        <v>17</v>
      </c>
      <c r="N108" s="213" t="s">
        <v>44</v>
      </c>
      <c r="O108" s="214">
        <v>5.2000000000000002</v>
      </c>
      <c r="P108" s="214">
        <f>O108*H108</f>
        <v>5.2000000000000002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16" t="s">
        <v>175</v>
      </c>
      <c r="AT108" s="216" t="s">
        <v>147</v>
      </c>
      <c r="AU108" s="216" t="s">
        <v>82</v>
      </c>
      <c r="AY108" s="19" t="s">
        <v>145</v>
      </c>
      <c r="BE108" s="217">
        <f>IF(N108="základní",J108,0)</f>
        <v>7010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9" t="s">
        <v>80</v>
      </c>
      <c r="BK108" s="217">
        <f>ROUND(I108*H108,2)</f>
        <v>7010</v>
      </c>
      <c r="BL108" s="19" t="s">
        <v>175</v>
      </c>
      <c r="BM108" s="216" t="s">
        <v>917</v>
      </c>
    </row>
    <row r="109" s="2" customFormat="1">
      <c r="A109" s="34"/>
      <c r="B109" s="35"/>
      <c r="C109" s="36"/>
      <c r="D109" s="218" t="s">
        <v>154</v>
      </c>
      <c r="E109" s="36"/>
      <c r="F109" s="219" t="s">
        <v>918</v>
      </c>
      <c r="G109" s="36"/>
      <c r="H109" s="36"/>
      <c r="I109" s="36"/>
      <c r="J109" s="36"/>
      <c r="K109" s="36"/>
      <c r="L109" s="40"/>
      <c r="M109" s="220"/>
      <c r="N109" s="221"/>
      <c r="O109" s="79"/>
      <c r="P109" s="79"/>
      <c r="Q109" s="79"/>
      <c r="R109" s="79"/>
      <c r="S109" s="79"/>
      <c r="T109" s="80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154</v>
      </c>
      <c r="AU109" s="19" t="s">
        <v>82</v>
      </c>
    </row>
    <row r="110" s="2" customFormat="1">
      <c r="A110" s="34"/>
      <c r="B110" s="35"/>
      <c r="C110" s="36"/>
      <c r="D110" s="222" t="s">
        <v>156</v>
      </c>
      <c r="E110" s="36"/>
      <c r="F110" s="223" t="s">
        <v>919</v>
      </c>
      <c r="G110" s="36"/>
      <c r="H110" s="36"/>
      <c r="I110" s="36"/>
      <c r="J110" s="36"/>
      <c r="K110" s="36"/>
      <c r="L110" s="40"/>
      <c r="M110" s="220"/>
      <c r="N110" s="221"/>
      <c r="O110" s="79"/>
      <c r="P110" s="79"/>
      <c r="Q110" s="79"/>
      <c r="R110" s="79"/>
      <c r="S110" s="79"/>
      <c r="T110" s="80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156</v>
      </c>
      <c r="AU110" s="19" t="s">
        <v>82</v>
      </c>
    </row>
    <row r="111" s="13" customFormat="1">
      <c r="A111" s="13"/>
      <c r="B111" s="224"/>
      <c r="C111" s="225"/>
      <c r="D111" s="218" t="s">
        <v>158</v>
      </c>
      <c r="E111" s="226" t="s">
        <v>17</v>
      </c>
      <c r="F111" s="227" t="s">
        <v>159</v>
      </c>
      <c r="G111" s="225"/>
      <c r="H111" s="226" t="s">
        <v>17</v>
      </c>
      <c r="I111" s="225"/>
      <c r="J111" s="225"/>
      <c r="K111" s="225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158</v>
      </c>
      <c r="AU111" s="232" t="s">
        <v>82</v>
      </c>
      <c r="AV111" s="13" t="s">
        <v>80</v>
      </c>
      <c r="AW111" s="13" t="s">
        <v>35</v>
      </c>
      <c r="AX111" s="13" t="s">
        <v>73</v>
      </c>
      <c r="AY111" s="232" t="s">
        <v>145</v>
      </c>
    </row>
    <row r="112" s="13" customFormat="1">
      <c r="A112" s="13"/>
      <c r="B112" s="224"/>
      <c r="C112" s="225"/>
      <c r="D112" s="218" t="s">
        <v>158</v>
      </c>
      <c r="E112" s="226" t="s">
        <v>17</v>
      </c>
      <c r="F112" s="227" t="s">
        <v>913</v>
      </c>
      <c r="G112" s="225"/>
      <c r="H112" s="226" t="s">
        <v>17</v>
      </c>
      <c r="I112" s="225"/>
      <c r="J112" s="225"/>
      <c r="K112" s="225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158</v>
      </c>
      <c r="AU112" s="232" t="s">
        <v>82</v>
      </c>
      <c r="AV112" s="13" t="s">
        <v>80</v>
      </c>
      <c r="AW112" s="13" t="s">
        <v>35</v>
      </c>
      <c r="AX112" s="13" t="s">
        <v>73</v>
      </c>
      <c r="AY112" s="232" t="s">
        <v>145</v>
      </c>
    </row>
    <row r="113" s="13" customFormat="1">
      <c r="A113" s="13"/>
      <c r="B113" s="224"/>
      <c r="C113" s="225"/>
      <c r="D113" s="218" t="s">
        <v>158</v>
      </c>
      <c r="E113" s="226" t="s">
        <v>17</v>
      </c>
      <c r="F113" s="227" t="s">
        <v>914</v>
      </c>
      <c r="G113" s="225"/>
      <c r="H113" s="226" t="s">
        <v>17</v>
      </c>
      <c r="I113" s="225"/>
      <c r="J113" s="225"/>
      <c r="K113" s="225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158</v>
      </c>
      <c r="AU113" s="232" t="s">
        <v>82</v>
      </c>
      <c r="AV113" s="13" t="s">
        <v>80</v>
      </c>
      <c r="AW113" s="13" t="s">
        <v>35</v>
      </c>
      <c r="AX113" s="13" t="s">
        <v>73</v>
      </c>
      <c r="AY113" s="232" t="s">
        <v>145</v>
      </c>
    </row>
    <row r="114" s="14" customFormat="1">
      <c r="A114" s="14"/>
      <c r="B114" s="233"/>
      <c r="C114" s="234"/>
      <c r="D114" s="218" t="s">
        <v>158</v>
      </c>
      <c r="E114" s="235" t="s">
        <v>17</v>
      </c>
      <c r="F114" s="236" t="s">
        <v>80</v>
      </c>
      <c r="G114" s="234"/>
      <c r="H114" s="237">
        <v>1</v>
      </c>
      <c r="I114" s="234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158</v>
      </c>
      <c r="AU114" s="242" t="s">
        <v>82</v>
      </c>
      <c r="AV114" s="14" t="s">
        <v>82</v>
      </c>
      <c r="AW114" s="14" t="s">
        <v>35</v>
      </c>
      <c r="AX114" s="14" t="s">
        <v>80</v>
      </c>
      <c r="AY114" s="242" t="s">
        <v>145</v>
      </c>
    </row>
    <row r="115" s="2" customFormat="1" ht="24.15" customHeight="1">
      <c r="A115" s="34"/>
      <c r="B115" s="35"/>
      <c r="C115" s="206" t="s">
        <v>189</v>
      </c>
      <c r="D115" s="206" t="s">
        <v>147</v>
      </c>
      <c r="E115" s="207" t="s">
        <v>920</v>
      </c>
      <c r="F115" s="208" t="s">
        <v>921</v>
      </c>
      <c r="G115" s="209" t="s">
        <v>262</v>
      </c>
      <c r="H115" s="210">
        <v>1</v>
      </c>
      <c r="I115" s="211">
        <v>106333</v>
      </c>
      <c r="J115" s="211">
        <f>ROUND(I115*H115,2)</f>
        <v>106333</v>
      </c>
      <c r="K115" s="208" t="s">
        <v>922</v>
      </c>
      <c r="L115" s="40"/>
      <c r="M115" s="212" t="s">
        <v>17</v>
      </c>
      <c r="N115" s="213" t="s">
        <v>44</v>
      </c>
      <c r="O115" s="214">
        <v>95.498000000000005</v>
      </c>
      <c r="P115" s="214">
        <f>O115*H115</f>
        <v>95.498000000000005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16" t="s">
        <v>175</v>
      </c>
      <c r="AT115" s="216" t="s">
        <v>147</v>
      </c>
      <c r="AU115" s="216" t="s">
        <v>82</v>
      </c>
      <c r="AY115" s="19" t="s">
        <v>145</v>
      </c>
      <c r="BE115" s="217">
        <f>IF(N115="základní",J115,0)</f>
        <v>106333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9" t="s">
        <v>80</v>
      </c>
      <c r="BK115" s="217">
        <f>ROUND(I115*H115,2)</f>
        <v>106333</v>
      </c>
      <c r="BL115" s="19" t="s">
        <v>175</v>
      </c>
      <c r="BM115" s="216" t="s">
        <v>923</v>
      </c>
    </row>
    <row r="116" s="2" customFormat="1">
      <c r="A116" s="34"/>
      <c r="B116" s="35"/>
      <c r="C116" s="36"/>
      <c r="D116" s="218" t="s">
        <v>154</v>
      </c>
      <c r="E116" s="36"/>
      <c r="F116" s="219" t="s">
        <v>921</v>
      </c>
      <c r="G116" s="36"/>
      <c r="H116" s="36"/>
      <c r="I116" s="36"/>
      <c r="J116" s="36"/>
      <c r="K116" s="36"/>
      <c r="L116" s="40"/>
      <c r="M116" s="220"/>
      <c r="N116" s="221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154</v>
      </c>
      <c r="AU116" s="19" t="s">
        <v>82</v>
      </c>
    </row>
    <row r="117" s="13" customFormat="1">
      <c r="A117" s="13"/>
      <c r="B117" s="224"/>
      <c r="C117" s="225"/>
      <c r="D117" s="218" t="s">
        <v>158</v>
      </c>
      <c r="E117" s="226" t="s">
        <v>17</v>
      </c>
      <c r="F117" s="227" t="s">
        <v>159</v>
      </c>
      <c r="G117" s="225"/>
      <c r="H117" s="226" t="s">
        <v>17</v>
      </c>
      <c r="I117" s="225"/>
      <c r="J117" s="225"/>
      <c r="K117" s="225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158</v>
      </c>
      <c r="AU117" s="232" t="s">
        <v>82</v>
      </c>
      <c r="AV117" s="13" t="s">
        <v>80</v>
      </c>
      <c r="AW117" s="13" t="s">
        <v>35</v>
      </c>
      <c r="AX117" s="13" t="s">
        <v>73</v>
      </c>
      <c r="AY117" s="232" t="s">
        <v>145</v>
      </c>
    </row>
    <row r="118" s="13" customFormat="1">
      <c r="A118" s="13"/>
      <c r="B118" s="224"/>
      <c r="C118" s="225"/>
      <c r="D118" s="218" t="s">
        <v>158</v>
      </c>
      <c r="E118" s="226" t="s">
        <v>17</v>
      </c>
      <c r="F118" s="227" t="s">
        <v>913</v>
      </c>
      <c r="G118" s="225"/>
      <c r="H118" s="226" t="s">
        <v>17</v>
      </c>
      <c r="I118" s="225"/>
      <c r="J118" s="225"/>
      <c r="K118" s="225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158</v>
      </c>
      <c r="AU118" s="232" t="s">
        <v>82</v>
      </c>
      <c r="AV118" s="13" t="s">
        <v>80</v>
      </c>
      <c r="AW118" s="13" t="s">
        <v>35</v>
      </c>
      <c r="AX118" s="13" t="s">
        <v>73</v>
      </c>
      <c r="AY118" s="232" t="s">
        <v>145</v>
      </c>
    </row>
    <row r="119" s="13" customFormat="1">
      <c r="A119" s="13"/>
      <c r="B119" s="224"/>
      <c r="C119" s="225"/>
      <c r="D119" s="218" t="s">
        <v>158</v>
      </c>
      <c r="E119" s="226" t="s">
        <v>17</v>
      </c>
      <c r="F119" s="227" t="s">
        <v>924</v>
      </c>
      <c r="G119" s="225"/>
      <c r="H119" s="226" t="s">
        <v>17</v>
      </c>
      <c r="I119" s="225"/>
      <c r="J119" s="225"/>
      <c r="K119" s="225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158</v>
      </c>
      <c r="AU119" s="232" t="s">
        <v>82</v>
      </c>
      <c r="AV119" s="13" t="s">
        <v>80</v>
      </c>
      <c r="AW119" s="13" t="s">
        <v>35</v>
      </c>
      <c r="AX119" s="13" t="s">
        <v>73</v>
      </c>
      <c r="AY119" s="232" t="s">
        <v>145</v>
      </c>
    </row>
    <row r="120" s="14" customFormat="1">
      <c r="A120" s="14"/>
      <c r="B120" s="233"/>
      <c r="C120" s="234"/>
      <c r="D120" s="218" t="s">
        <v>158</v>
      </c>
      <c r="E120" s="235" t="s">
        <v>17</v>
      </c>
      <c r="F120" s="236" t="s">
        <v>80</v>
      </c>
      <c r="G120" s="234"/>
      <c r="H120" s="237">
        <v>1</v>
      </c>
      <c r="I120" s="234"/>
      <c r="J120" s="234"/>
      <c r="K120" s="234"/>
      <c r="L120" s="238"/>
      <c r="M120" s="262"/>
      <c r="N120" s="263"/>
      <c r="O120" s="263"/>
      <c r="P120" s="263"/>
      <c r="Q120" s="263"/>
      <c r="R120" s="263"/>
      <c r="S120" s="263"/>
      <c r="T120" s="26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158</v>
      </c>
      <c r="AU120" s="242" t="s">
        <v>82</v>
      </c>
      <c r="AV120" s="14" t="s">
        <v>82</v>
      </c>
      <c r="AW120" s="14" t="s">
        <v>35</v>
      </c>
      <c r="AX120" s="14" t="s">
        <v>80</v>
      </c>
      <c r="AY120" s="242" t="s">
        <v>145</v>
      </c>
    </row>
    <row r="121" s="2" customFormat="1" ht="6.96" customHeight="1">
      <c r="A121" s="3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40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sheet="1" autoFilter="0" formatColumns="0" formatRows="0" objects="1" scenarios="1" spinCount="100000" saltValue="cE8TmZMdEJXLngL+kIqe67HcuosH17HmC4UVZ2qs6R6MD9XYO00Rzb+tPE0dbbP6gz3f4B+exYRRbXb2gZVV/g==" hashValue="gFFOGsQnbdRsjPFAEfv+gR/dMK5bIeG4EqAEXOqqTw9s+T32/fdFgaNPbUnWEoVcLbxDhjWB8rRaSYEPWbzOMQ==" algorithmName="SHA-512" password="CC35"/>
  <autoFilter ref="C86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5_02/220731022"/>
    <hyperlink ref="F103" r:id="rId2" display="https://podminky.urs.cz/item/CS_URS_2025_02/220731042"/>
    <hyperlink ref="F110" r:id="rId3" display="https://podminky.urs.cz/item/CS_URS_2025_02/2207310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2"/>
      <c r="AT3" s="19" t="s">
        <v>82</v>
      </c>
    </row>
    <row r="4" s="1" customFormat="1" ht="24.96" customHeight="1">
      <c r="B4" s="22"/>
      <c r="D4" s="135" t="s">
        <v>112</v>
      </c>
      <c r="L4" s="22"/>
      <c r="M4" s="13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7" t="s">
        <v>14</v>
      </c>
      <c r="L6" s="22"/>
    </row>
    <row r="7" s="1" customFormat="1" ht="16.5" customHeight="1">
      <c r="B7" s="22"/>
      <c r="E7" s="138" t="str">
        <f>'Rekapitulace stavby'!K6</f>
        <v>P + R Voroněž_aktualizace</v>
      </c>
      <c r="F7" s="137"/>
      <c r="G7" s="137"/>
      <c r="H7" s="137"/>
      <c r="L7" s="22"/>
    </row>
    <row r="8" s="1" customFormat="1" ht="12" customHeight="1">
      <c r="B8" s="22"/>
      <c r="D8" s="137" t="s">
        <v>113</v>
      </c>
      <c r="L8" s="22"/>
    </row>
    <row r="9" s="2" customFormat="1" ht="16.5" customHeight="1">
      <c r="A9" s="34"/>
      <c r="B9" s="40"/>
      <c r="C9" s="34"/>
      <c r="D9" s="34"/>
      <c r="E9" s="138" t="s">
        <v>114</v>
      </c>
      <c r="F9" s="34"/>
      <c r="G9" s="34"/>
      <c r="H9" s="34"/>
      <c r="I9" s="34"/>
      <c r="J9" s="34"/>
      <c r="K9" s="34"/>
      <c r="L9" s="13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7" t="s">
        <v>115</v>
      </c>
      <c r="E10" s="34"/>
      <c r="F10" s="34"/>
      <c r="G10" s="34"/>
      <c r="H10" s="34"/>
      <c r="I10" s="34"/>
      <c r="J10" s="34"/>
      <c r="K10" s="34"/>
      <c r="L10" s="13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0" t="s">
        <v>925</v>
      </c>
      <c r="F11" s="34"/>
      <c r="G11" s="34"/>
      <c r="H11" s="34"/>
      <c r="I11" s="34"/>
      <c r="J11" s="34"/>
      <c r="K11" s="34"/>
      <c r="L11" s="13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3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7" t="s">
        <v>16</v>
      </c>
      <c r="E13" s="34"/>
      <c r="F13" s="128" t="s">
        <v>17</v>
      </c>
      <c r="G13" s="34"/>
      <c r="H13" s="34"/>
      <c r="I13" s="137" t="s">
        <v>18</v>
      </c>
      <c r="J13" s="128" t="s">
        <v>17</v>
      </c>
      <c r="K13" s="34"/>
      <c r="L13" s="13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19</v>
      </c>
      <c r="E14" s="34"/>
      <c r="F14" s="128" t="s">
        <v>20</v>
      </c>
      <c r="G14" s="34"/>
      <c r="H14" s="34"/>
      <c r="I14" s="137" t="s">
        <v>21</v>
      </c>
      <c r="J14" s="141" t="str">
        <f>'Rekapitulace stavby'!AN8</f>
        <v>1. 10. 2025</v>
      </c>
      <c r="K14" s="34"/>
      <c r="L14" s="13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3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7" t="s">
        <v>23</v>
      </c>
      <c r="E16" s="34"/>
      <c r="F16" s="34"/>
      <c r="G16" s="34"/>
      <c r="H16" s="34"/>
      <c r="I16" s="137" t="s">
        <v>24</v>
      </c>
      <c r="J16" s="128" t="s">
        <v>25</v>
      </c>
      <c r="K16" s="34"/>
      <c r="L16" s="13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8" t="s">
        <v>26</v>
      </c>
      <c r="F17" s="34"/>
      <c r="G17" s="34"/>
      <c r="H17" s="34"/>
      <c r="I17" s="137" t="s">
        <v>27</v>
      </c>
      <c r="J17" s="128" t="s">
        <v>28</v>
      </c>
      <c r="K17" s="34"/>
      <c r="L17" s="13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3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7" t="s">
        <v>29</v>
      </c>
      <c r="E19" s="34"/>
      <c r="F19" s="34"/>
      <c r="G19" s="34"/>
      <c r="H19" s="34"/>
      <c r="I19" s="137" t="s">
        <v>24</v>
      </c>
      <c r="J19" s="128" t="str">
        <f>'Rekapitulace stavby'!AN13</f>
        <v/>
      </c>
      <c r="K19" s="34"/>
      <c r="L19" s="13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128" t="str">
        <f>'Rekapitulace stavby'!E14</f>
        <v xml:space="preserve"> </v>
      </c>
      <c r="F20" s="128"/>
      <c r="G20" s="128"/>
      <c r="H20" s="128"/>
      <c r="I20" s="137" t="s">
        <v>27</v>
      </c>
      <c r="J20" s="128" t="str">
        <f>'Rekapitulace stavby'!AN14</f>
        <v/>
      </c>
      <c r="K20" s="34"/>
      <c r="L20" s="13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3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7" t="s">
        <v>31</v>
      </c>
      <c r="E22" s="34"/>
      <c r="F22" s="34"/>
      <c r="G22" s="34"/>
      <c r="H22" s="34"/>
      <c r="I22" s="137" t="s">
        <v>24</v>
      </c>
      <c r="J22" s="128" t="s">
        <v>32</v>
      </c>
      <c r="K22" s="34"/>
      <c r="L22" s="13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8" t="s">
        <v>33</v>
      </c>
      <c r="F23" s="34"/>
      <c r="G23" s="34"/>
      <c r="H23" s="34"/>
      <c r="I23" s="137" t="s">
        <v>27</v>
      </c>
      <c r="J23" s="128" t="s">
        <v>34</v>
      </c>
      <c r="K23" s="34"/>
      <c r="L23" s="13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3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7" t="s">
        <v>36</v>
      </c>
      <c r="E25" s="34"/>
      <c r="F25" s="34"/>
      <c r="G25" s="34"/>
      <c r="H25" s="34"/>
      <c r="I25" s="137" t="s">
        <v>24</v>
      </c>
      <c r="J25" s="128" t="s">
        <v>32</v>
      </c>
      <c r="K25" s="34"/>
      <c r="L25" s="13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8" t="s">
        <v>33</v>
      </c>
      <c r="F26" s="34"/>
      <c r="G26" s="34"/>
      <c r="H26" s="34"/>
      <c r="I26" s="137" t="s">
        <v>27</v>
      </c>
      <c r="J26" s="128" t="s">
        <v>34</v>
      </c>
      <c r="K26" s="34"/>
      <c r="L26" s="13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3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7" t="s">
        <v>37</v>
      </c>
      <c r="E28" s="34"/>
      <c r="F28" s="34"/>
      <c r="G28" s="34"/>
      <c r="H28" s="34"/>
      <c r="I28" s="34"/>
      <c r="J28" s="34"/>
      <c r="K28" s="34"/>
      <c r="L28" s="13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3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6"/>
      <c r="J31" s="146"/>
      <c r="K31" s="146"/>
      <c r="L31" s="13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7" t="s">
        <v>39</v>
      </c>
      <c r="E32" s="34"/>
      <c r="F32" s="34"/>
      <c r="G32" s="34"/>
      <c r="H32" s="34"/>
      <c r="I32" s="34"/>
      <c r="J32" s="148">
        <f>ROUND(J87, 2)</f>
        <v>87187.080000000002</v>
      </c>
      <c r="K32" s="34"/>
      <c r="L32" s="13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3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49" t="s">
        <v>41</v>
      </c>
      <c r="G34" s="34"/>
      <c r="H34" s="34"/>
      <c r="I34" s="149" t="s">
        <v>40</v>
      </c>
      <c r="J34" s="149" t="s">
        <v>42</v>
      </c>
      <c r="K34" s="34"/>
      <c r="L34" s="13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0" t="s">
        <v>43</v>
      </c>
      <c r="E35" s="137" t="s">
        <v>44</v>
      </c>
      <c r="F35" s="151">
        <f>ROUND((SUM(BE87:BE177)),  2)</f>
        <v>87187.080000000002</v>
      </c>
      <c r="G35" s="34"/>
      <c r="H35" s="34"/>
      <c r="I35" s="152">
        <v>0.20999999999999999</v>
      </c>
      <c r="J35" s="151">
        <f>ROUND(((SUM(BE87:BE177))*I35),  2)</f>
        <v>18309.290000000001</v>
      </c>
      <c r="K35" s="34"/>
      <c r="L35" s="13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45</v>
      </c>
      <c r="F36" s="151">
        <f>ROUND((SUM(BF87:BF177)),  2)</f>
        <v>0</v>
      </c>
      <c r="G36" s="34"/>
      <c r="H36" s="34"/>
      <c r="I36" s="152">
        <v>0.12</v>
      </c>
      <c r="J36" s="151">
        <f>ROUND(((SUM(BF87:BF177))*I36),  2)</f>
        <v>0</v>
      </c>
      <c r="K36" s="34"/>
      <c r="L36" s="13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46</v>
      </c>
      <c r="F37" s="151">
        <f>ROUND((SUM(BG87:BG177)),  2)</f>
        <v>0</v>
      </c>
      <c r="G37" s="34"/>
      <c r="H37" s="34"/>
      <c r="I37" s="152">
        <v>0.20999999999999999</v>
      </c>
      <c r="J37" s="151">
        <f>0</f>
        <v>0</v>
      </c>
      <c r="K37" s="34"/>
      <c r="L37" s="13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47</v>
      </c>
      <c r="F38" s="151">
        <f>ROUND((SUM(BH87:BH177)),  2)</f>
        <v>0</v>
      </c>
      <c r="G38" s="34"/>
      <c r="H38" s="34"/>
      <c r="I38" s="152">
        <v>0.12</v>
      </c>
      <c r="J38" s="151">
        <f>0</f>
        <v>0</v>
      </c>
      <c r="K38" s="34"/>
      <c r="L38" s="13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48</v>
      </c>
      <c r="F39" s="151">
        <f>ROUND((SUM(BI87:BI177)),  2)</f>
        <v>0</v>
      </c>
      <c r="G39" s="34"/>
      <c r="H39" s="34"/>
      <c r="I39" s="152">
        <v>0</v>
      </c>
      <c r="J39" s="151">
        <f>0</f>
        <v>0</v>
      </c>
      <c r="K39" s="34"/>
      <c r="L39" s="13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3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8">
        <f>SUM(J32:J39)</f>
        <v>105496.37</v>
      </c>
      <c r="K41" s="159"/>
      <c r="L41" s="13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="2" customFormat="1" ht="6.96" customHeight="1">
      <c r="A46" s="34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24.96" customHeight="1">
      <c r="A47" s="34"/>
      <c r="B47" s="35"/>
      <c r="C47" s="25" t="s">
        <v>117</v>
      </c>
      <c r="D47" s="36"/>
      <c r="E47" s="36"/>
      <c r="F47" s="36"/>
      <c r="G47" s="36"/>
      <c r="H47" s="36"/>
      <c r="I47" s="36"/>
      <c r="J47" s="36"/>
      <c r="K47" s="36"/>
      <c r="L47" s="13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3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14</v>
      </c>
      <c r="D49" s="36"/>
      <c r="E49" s="36"/>
      <c r="F49" s="36"/>
      <c r="G49" s="36"/>
      <c r="H49" s="36"/>
      <c r="I49" s="36"/>
      <c r="J49" s="36"/>
      <c r="K49" s="36"/>
      <c r="L49" s="13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164" t="str">
        <f>E7</f>
        <v>P + R Voroněž_aktualizace</v>
      </c>
      <c r="F50" s="31"/>
      <c r="G50" s="31"/>
      <c r="H50" s="31"/>
      <c r="I50" s="36"/>
      <c r="J50" s="36"/>
      <c r="K50" s="36"/>
      <c r="L50" s="13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34"/>
      <c r="B52" s="35"/>
      <c r="C52" s="36"/>
      <c r="D52" s="36"/>
      <c r="E52" s="164" t="s">
        <v>114</v>
      </c>
      <c r="F52" s="36"/>
      <c r="G52" s="36"/>
      <c r="H52" s="36"/>
      <c r="I52" s="36"/>
      <c r="J52" s="36"/>
      <c r="K52" s="36"/>
      <c r="L52" s="13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12" customHeight="1">
      <c r="A53" s="34"/>
      <c r="B53" s="35"/>
      <c r="C53" s="31" t="s">
        <v>115</v>
      </c>
      <c r="D53" s="36"/>
      <c r="E53" s="36"/>
      <c r="F53" s="36"/>
      <c r="G53" s="36"/>
      <c r="H53" s="36"/>
      <c r="I53" s="36"/>
      <c r="J53" s="36"/>
      <c r="K53" s="36"/>
      <c r="L53" s="13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6.5" customHeight="1">
      <c r="A54" s="34"/>
      <c r="B54" s="35"/>
      <c r="C54" s="36"/>
      <c r="D54" s="36"/>
      <c r="E54" s="64" t="str">
        <f>E11</f>
        <v>SO 411.5 - Svislé a vodorovné dopravní značení</v>
      </c>
      <c r="F54" s="36"/>
      <c r="G54" s="36"/>
      <c r="H54" s="36"/>
      <c r="I54" s="36"/>
      <c r="J54" s="36"/>
      <c r="K54" s="36"/>
      <c r="L54" s="13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3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2" customHeight="1">
      <c r="A56" s="34"/>
      <c r="B56" s="35"/>
      <c r="C56" s="31" t="s">
        <v>19</v>
      </c>
      <c r="D56" s="36"/>
      <c r="E56" s="36"/>
      <c r="F56" s="28" t="str">
        <f>F14</f>
        <v>Brno</v>
      </c>
      <c r="G56" s="36"/>
      <c r="H56" s="36"/>
      <c r="I56" s="31" t="s">
        <v>21</v>
      </c>
      <c r="J56" s="67" t="str">
        <f>IF(J14="","",J14)</f>
        <v>1. 10. 2025</v>
      </c>
      <c r="K56" s="36"/>
      <c r="L56" s="13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3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5.15" customHeight="1">
      <c r="A58" s="34"/>
      <c r="B58" s="35"/>
      <c r="C58" s="31" t="s">
        <v>23</v>
      </c>
      <c r="D58" s="36"/>
      <c r="E58" s="36"/>
      <c r="F58" s="28" t="str">
        <f>E17</f>
        <v>Brněnské komunikace, a.s.</v>
      </c>
      <c r="G58" s="36"/>
      <c r="H58" s="36"/>
      <c r="I58" s="31" t="s">
        <v>31</v>
      </c>
      <c r="J58" s="32" t="str">
        <f>E23</f>
        <v>AŽD Praha, s.r.o.</v>
      </c>
      <c r="K58" s="36"/>
      <c r="L58" s="13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15.15" customHeight="1">
      <c r="A59" s="34"/>
      <c r="B59" s="35"/>
      <c r="C59" s="31" t="s">
        <v>29</v>
      </c>
      <c r="D59" s="36"/>
      <c r="E59" s="36"/>
      <c r="F59" s="28" t="str">
        <f>IF(E20="","",E20)</f>
        <v xml:space="preserve"> </v>
      </c>
      <c r="G59" s="36"/>
      <c r="H59" s="36"/>
      <c r="I59" s="31" t="s">
        <v>36</v>
      </c>
      <c r="J59" s="32" t="str">
        <f>E26</f>
        <v>AŽD Praha, s.r.o.</v>
      </c>
      <c r="K59" s="36"/>
      <c r="L59" s="13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29.28" customHeight="1">
      <c r="A61" s="34"/>
      <c r="B61" s="35"/>
      <c r="C61" s="165" t="s">
        <v>118</v>
      </c>
      <c r="D61" s="166"/>
      <c r="E61" s="166"/>
      <c r="F61" s="166"/>
      <c r="G61" s="166"/>
      <c r="H61" s="166"/>
      <c r="I61" s="166"/>
      <c r="J61" s="167" t="s">
        <v>119</v>
      </c>
      <c r="K61" s="166"/>
      <c r="L61" s="13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3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22.8" customHeight="1">
      <c r="A63" s="34"/>
      <c r="B63" s="35"/>
      <c r="C63" s="168" t="s">
        <v>71</v>
      </c>
      <c r="D63" s="36"/>
      <c r="E63" s="36"/>
      <c r="F63" s="36"/>
      <c r="G63" s="36"/>
      <c r="H63" s="36"/>
      <c r="I63" s="36"/>
      <c r="J63" s="97">
        <f>J87</f>
        <v>87187.080000000002</v>
      </c>
      <c r="K63" s="36"/>
      <c r="L63" s="13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120</v>
      </c>
    </row>
    <row r="64" s="9" customFormat="1" ht="24.96" customHeight="1">
      <c r="A64" s="9"/>
      <c r="B64" s="169"/>
      <c r="C64" s="170"/>
      <c r="D64" s="171" t="s">
        <v>121</v>
      </c>
      <c r="E64" s="172"/>
      <c r="F64" s="172"/>
      <c r="G64" s="172"/>
      <c r="H64" s="172"/>
      <c r="I64" s="172"/>
      <c r="J64" s="173">
        <f>J88</f>
        <v>87187.080000000002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0"/>
      <c r="D65" s="176" t="s">
        <v>679</v>
      </c>
      <c r="E65" s="177"/>
      <c r="F65" s="177"/>
      <c r="G65" s="177"/>
      <c r="H65" s="177"/>
      <c r="I65" s="177"/>
      <c r="J65" s="178">
        <f>J89</f>
        <v>87187.080000000002</v>
      </c>
      <c r="K65" s="120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3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13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="2" customFormat="1" ht="6.96" customHeight="1">
      <c r="A71" s="34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3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24.96" customHeight="1">
      <c r="A72" s="34"/>
      <c r="B72" s="35"/>
      <c r="C72" s="25" t="s">
        <v>130</v>
      </c>
      <c r="D72" s="36"/>
      <c r="E72" s="36"/>
      <c r="F72" s="36"/>
      <c r="G72" s="36"/>
      <c r="H72" s="36"/>
      <c r="I72" s="36"/>
      <c r="J72" s="36"/>
      <c r="K72" s="36"/>
      <c r="L72" s="13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3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31" t="s">
        <v>14</v>
      </c>
      <c r="D74" s="36"/>
      <c r="E74" s="36"/>
      <c r="F74" s="36"/>
      <c r="G74" s="36"/>
      <c r="H74" s="36"/>
      <c r="I74" s="36"/>
      <c r="J74" s="36"/>
      <c r="K74" s="36"/>
      <c r="L74" s="13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6.5" customHeight="1">
      <c r="A75" s="34"/>
      <c r="B75" s="35"/>
      <c r="C75" s="36"/>
      <c r="D75" s="36"/>
      <c r="E75" s="164" t="str">
        <f>E7</f>
        <v>P + R Voroněž_aktualizace</v>
      </c>
      <c r="F75" s="31"/>
      <c r="G75" s="31"/>
      <c r="H75" s="31"/>
      <c r="I75" s="36"/>
      <c r="J75" s="36"/>
      <c r="K75" s="36"/>
      <c r="L75" s="13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1" customFormat="1" ht="12" customHeight="1">
      <c r="B76" s="23"/>
      <c r="C76" s="31" t="s">
        <v>113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34"/>
      <c r="B77" s="35"/>
      <c r="C77" s="36"/>
      <c r="D77" s="36"/>
      <c r="E77" s="164" t="s">
        <v>114</v>
      </c>
      <c r="F77" s="36"/>
      <c r="G77" s="36"/>
      <c r="H77" s="36"/>
      <c r="I77" s="36"/>
      <c r="J77" s="36"/>
      <c r="K77" s="36"/>
      <c r="L77" s="13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31" t="s">
        <v>115</v>
      </c>
      <c r="D78" s="36"/>
      <c r="E78" s="36"/>
      <c r="F78" s="36"/>
      <c r="G78" s="36"/>
      <c r="H78" s="36"/>
      <c r="I78" s="36"/>
      <c r="J78" s="36"/>
      <c r="K78" s="36"/>
      <c r="L78" s="13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6.5" customHeight="1">
      <c r="A79" s="34"/>
      <c r="B79" s="35"/>
      <c r="C79" s="36"/>
      <c r="D79" s="36"/>
      <c r="E79" s="64" t="str">
        <f>E11</f>
        <v>SO 411.5 - Svislé a vodorovné dopravní značení</v>
      </c>
      <c r="F79" s="36"/>
      <c r="G79" s="36"/>
      <c r="H79" s="36"/>
      <c r="I79" s="36"/>
      <c r="J79" s="36"/>
      <c r="K79" s="36"/>
      <c r="L79" s="13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6.96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3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2" customHeight="1">
      <c r="A81" s="34"/>
      <c r="B81" s="35"/>
      <c r="C81" s="31" t="s">
        <v>19</v>
      </c>
      <c r="D81" s="36"/>
      <c r="E81" s="36"/>
      <c r="F81" s="28" t="str">
        <f>F14</f>
        <v>Brno</v>
      </c>
      <c r="G81" s="36"/>
      <c r="H81" s="36"/>
      <c r="I81" s="31" t="s">
        <v>21</v>
      </c>
      <c r="J81" s="67" t="str">
        <f>IF(J14="","",J14)</f>
        <v>1. 10. 2025</v>
      </c>
      <c r="K81" s="36"/>
      <c r="L81" s="13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6.96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3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31" t="s">
        <v>23</v>
      </c>
      <c r="D83" s="36"/>
      <c r="E83" s="36"/>
      <c r="F83" s="28" t="str">
        <f>E17</f>
        <v>Brněnské komunikace, a.s.</v>
      </c>
      <c r="G83" s="36"/>
      <c r="H83" s="36"/>
      <c r="I83" s="31" t="s">
        <v>31</v>
      </c>
      <c r="J83" s="32" t="str">
        <f>E23</f>
        <v>AŽD Praha, s.r.o.</v>
      </c>
      <c r="K83" s="36"/>
      <c r="L83" s="13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5.15" customHeight="1">
      <c r="A84" s="34"/>
      <c r="B84" s="35"/>
      <c r="C84" s="31" t="s">
        <v>29</v>
      </c>
      <c r="D84" s="36"/>
      <c r="E84" s="36"/>
      <c r="F84" s="28" t="str">
        <f>IF(E20="","",E20)</f>
        <v xml:space="preserve"> </v>
      </c>
      <c r="G84" s="36"/>
      <c r="H84" s="36"/>
      <c r="I84" s="31" t="s">
        <v>36</v>
      </c>
      <c r="J84" s="32" t="str">
        <f>E26</f>
        <v>AŽD Praha, s.r.o.</v>
      </c>
      <c r="K84" s="36"/>
      <c r="L84" s="13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0.32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3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1" customFormat="1" ht="29.28" customHeight="1">
      <c r="A86" s="180"/>
      <c r="B86" s="181"/>
      <c r="C86" s="182" t="s">
        <v>131</v>
      </c>
      <c r="D86" s="183" t="s">
        <v>58</v>
      </c>
      <c r="E86" s="183" t="s">
        <v>54</v>
      </c>
      <c r="F86" s="183" t="s">
        <v>55</v>
      </c>
      <c r="G86" s="183" t="s">
        <v>132</v>
      </c>
      <c r="H86" s="183" t="s">
        <v>133</v>
      </c>
      <c r="I86" s="183" t="s">
        <v>134</v>
      </c>
      <c r="J86" s="183" t="s">
        <v>119</v>
      </c>
      <c r="K86" s="184" t="s">
        <v>135</v>
      </c>
      <c r="L86" s="185"/>
      <c r="M86" s="87" t="s">
        <v>17</v>
      </c>
      <c r="N86" s="88" t="s">
        <v>43</v>
      </c>
      <c r="O86" s="88" t="s">
        <v>136</v>
      </c>
      <c r="P86" s="88" t="s">
        <v>137</v>
      </c>
      <c r="Q86" s="88" t="s">
        <v>138</v>
      </c>
      <c r="R86" s="88" t="s">
        <v>139</v>
      </c>
      <c r="S86" s="88" t="s">
        <v>140</v>
      </c>
      <c r="T86" s="89" t="s">
        <v>141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34"/>
      <c r="B87" s="35"/>
      <c r="C87" s="94" t="s">
        <v>142</v>
      </c>
      <c r="D87" s="36"/>
      <c r="E87" s="36"/>
      <c r="F87" s="36"/>
      <c r="G87" s="36"/>
      <c r="H87" s="36"/>
      <c r="I87" s="36"/>
      <c r="J87" s="186">
        <f>BK87</f>
        <v>87187.080000000002</v>
      </c>
      <c r="K87" s="36"/>
      <c r="L87" s="40"/>
      <c r="M87" s="90"/>
      <c r="N87" s="187"/>
      <c r="O87" s="91"/>
      <c r="P87" s="188">
        <f>P88</f>
        <v>30.5702</v>
      </c>
      <c r="Q87" s="91"/>
      <c r="R87" s="188">
        <f>R88</f>
        <v>1.7102900000000001</v>
      </c>
      <c r="S87" s="91"/>
      <c r="T87" s="189">
        <f>T88</f>
        <v>0.0040000000000000001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72</v>
      </c>
      <c r="AU87" s="19" t="s">
        <v>120</v>
      </c>
      <c r="BK87" s="190">
        <f>BK88</f>
        <v>87187.080000000002</v>
      </c>
    </row>
    <row r="88" s="12" customFormat="1" ht="25.92" customHeight="1">
      <c r="A88" s="12"/>
      <c r="B88" s="191"/>
      <c r="C88" s="192"/>
      <c r="D88" s="193" t="s">
        <v>72</v>
      </c>
      <c r="E88" s="194" t="s">
        <v>143</v>
      </c>
      <c r="F88" s="194" t="s">
        <v>144</v>
      </c>
      <c r="G88" s="192"/>
      <c r="H88" s="192"/>
      <c r="I88" s="192"/>
      <c r="J88" s="195">
        <f>BK88</f>
        <v>87187.080000000002</v>
      </c>
      <c r="K88" s="192"/>
      <c r="L88" s="196"/>
      <c r="M88" s="197"/>
      <c r="N88" s="198"/>
      <c r="O88" s="198"/>
      <c r="P88" s="199">
        <f>P89</f>
        <v>30.5702</v>
      </c>
      <c r="Q88" s="198"/>
      <c r="R88" s="199">
        <f>R89</f>
        <v>1.7102900000000001</v>
      </c>
      <c r="S88" s="198"/>
      <c r="T88" s="200">
        <f>T89</f>
        <v>0.0040000000000000001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72</v>
      </c>
      <c r="AU88" s="202" t="s">
        <v>73</v>
      </c>
      <c r="AY88" s="201" t="s">
        <v>145</v>
      </c>
      <c r="BK88" s="203">
        <f>BK89</f>
        <v>87187.080000000002</v>
      </c>
    </row>
    <row r="89" s="12" customFormat="1" ht="22.8" customHeight="1">
      <c r="A89" s="12"/>
      <c r="B89" s="191"/>
      <c r="C89" s="192"/>
      <c r="D89" s="193" t="s">
        <v>72</v>
      </c>
      <c r="E89" s="204" t="s">
        <v>216</v>
      </c>
      <c r="F89" s="204" t="s">
        <v>843</v>
      </c>
      <c r="G89" s="192"/>
      <c r="H89" s="192"/>
      <c r="I89" s="192"/>
      <c r="J89" s="205">
        <f>BK89</f>
        <v>87187.080000000002</v>
      </c>
      <c r="K89" s="192"/>
      <c r="L89" s="196"/>
      <c r="M89" s="197"/>
      <c r="N89" s="198"/>
      <c r="O89" s="198"/>
      <c r="P89" s="199">
        <f>SUM(P90:P177)</f>
        <v>30.5702</v>
      </c>
      <c r="Q89" s="198"/>
      <c r="R89" s="199">
        <f>SUM(R90:R177)</f>
        <v>1.7102900000000001</v>
      </c>
      <c r="S89" s="198"/>
      <c r="T89" s="200">
        <f>SUM(T90:T177)</f>
        <v>0.0040000000000000001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72</v>
      </c>
      <c r="AU89" s="202" t="s">
        <v>80</v>
      </c>
      <c r="AY89" s="201" t="s">
        <v>145</v>
      </c>
      <c r="BK89" s="203">
        <f>SUM(BK90:BK177)</f>
        <v>87187.080000000002</v>
      </c>
    </row>
    <row r="90" s="2" customFormat="1" ht="24.15" customHeight="1">
      <c r="A90" s="34"/>
      <c r="B90" s="35"/>
      <c r="C90" s="206" t="s">
        <v>80</v>
      </c>
      <c r="D90" s="206" t="s">
        <v>147</v>
      </c>
      <c r="E90" s="207" t="s">
        <v>926</v>
      </c>
      <c r="F90" s="208" t="s">
        <v>927</v>
      </c>
      <c r="G90" s="209" t="s">
        <v>262</v>
      </c>
      <c r="H90" s="210">
        <v>23</v>
      </c>
      <c r="I90" s="211">
        <v>284</v>
      </c>
      <c r="J90" s="211">
        <f>ROUND(I90*H90,2)</f>
        <v>6532</v>
      </c>
      <c r="K90" s="208" t="s">
        <v>151</v>
      </c>
      <c r="L90" s="40"/>
      <c r="M90" s="212" t="s">
        <v>17</v>
      </c>
      <c r="N90" s="213" t="s">
        <v>44</v>
      </c>
      <c r="O90" s="214">
        <v>0.20000000000000001</v>
      </c>
      <c r="P90" s="214">
        <f>O90*H90</f>
        <v>4.6000000000000005</v>
      </c>
      <c r="Q90" s="214">
        <v>0.00069999999999999999</v>
      </c>
      <c r="R90" s="214">
        <f>Q90*H90</f>
        <v>0.0161</v>
      </c>
      <c r="S90" s="214">
        <v>0</v>
      </c>
      <c r="T90" s="21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16" t="s">
        <v>152</v>
      </c>
      <c r="AT90" s="216" t="s">
        <v>147</v>
      </c>
      <c r="AU90" s="216" t="s">
        <v>82</v>
      </c>
      <c r="AY90" s="19" t="s">
        <v>145</v>
      </c>
      <c r="BE90" s="217">
        <f>IF(N90="základní",J90,0)</f>
        <v>6532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9" t="s">
        <v>80</v>
      </c>
      <c r="BK90" s="217">
        <f>ROUND(I90*H90,2)</f>
        <v>6532</v>
      </c>
      <c r="BL90" s="19" t="s">
        <v>152</v>
      </c>
      <c r="BM90" s="216" t="s">
        <v>928</v>
      </c>
    </row>
    <row r="91" s="2" customFormat="1">
      <c r="A91" s="34"/>
      <c r="B91" s="35"/>
      <c r="C91" s="36"/>
      <c r="D91" s="218" t="s">
        <v>154</v>
      </c>
      <c r="E91" s="36"/>
      <c r="F91" s="219" t="s">
        <v>929</v>
      </c>
      <c r="G91" s="36"/>
      <c r="H91" s="36"/>
      <c r="I91" s="36"/>
      <c r="J91" s="36"/>
      <c r="K91" s="36"/>
      <c r="L91" s="40"/>
      <c r="M91" s="220"/>
      <c r="N91" s="221"/>
      <c r="O91" s="79"/>
      <c r="P91" s="79"/>
      <c r="Q91" s="79"/>
      <c r="R91" s="79"/>
      <c r="S91" s="79"/>
      <c r="T91" s="80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154</v>
      </c>
      <c r="AU91" s="19" t="s">
        <v>82</v>
      </c>
    </row>
    <row r="92" s="2" customFormat="1">
      <c r="A92" s="34"/>
      <c r="B92" s="35"/>
      <c r="C92" s="36"/>
      <c r="D92" s="222" t="s">
        <v>156</v>
      </c>
      <c r="E92" s="36"/>
      <c r="F92" s="223" t="s">
        <v>930</v>
      </c>
      <c r="G92" s="36"/>
      <c r="H92" s="36"/>
      <c r="I92" s="36"/>
      <c r="J92" s="36"/>
      <c r="K92" s="36"/>
      <c r="L92" s="40"/>
      <c r="M92" s="220"/>
      <c r="N92" s="221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156</v>
      </c>
      <c r="AU92" s="19" t="s">
        <v>82</v>
      </c>
    </row>
    <row r="93" s="13" customFormat="1">
      <c r="A93" s="13"/>
      <c r="B93" s="224"/>
      <c r="C93" s="225"/>
      <c r="D93" s="218" t="s">
        <v>158</v>
      </c>
      <c r="E93" s="226" t="s">
        <v>17</v>
      </c>
      <c r="F93" s="227" t="s">
        <v>931</v>
      </c>
      <c r="G93" s="225"/>
      <c r="H93" s="226" t="s">
        <v>17</v>
      </c>
      <c r="I93" s="225"/>
      <c r="J93" s="225"/>
      <c r="K93" s="225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158</v>
      </c>
      <c r="AU93" s="232" t="s">
        <v>82</v>
      </c>
      <c r="AV93" s="13" t="s">
        <v>80</v>
      </c>
      <c r="AW93" s="13" t="s">
        <v>35</v>
      </c>
      <c r="AX93" s="13" t="s">
        <v>73</v>
      </c>
      <c r="AY93" s="232" t="s">
        <v>145</v>
      </c>
    </row>
    <row r="94" s="13" customFormat="1">
      <c r="A94" s="13"/>
      <c r="B94" s="224"/>
      <c r="C94" s="225"/>
      <c r="D94" s="218" t="s">
        <v>158</v>
      </c>
      <c r="E94" s="226" t="s">
        <v>17</v>
      </c>
      <c r="F94" s="227" t="s">
        <v>932</v>
      </c>
      <c r="G94" s="225"/>
      <c r="H94" s="226" t="s">
        <v>17</v>
      </c>
      <c r="I94" s="225"/>
      <c r="J94" s="225"/>
      <c r="K94" s="225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158</v>
      </c>
      <c r="AU94" s="232" t="s">
        <v>82</v>
      </c>
      <c r="AV94" s="13" t="s">
        <v>80</v>
      </c>
      <c r="AW94" s="13" t="s">
        <v>35</v>
      </c>
      <c r="AX94" s="13" t="s">
        <v>73</v>
      </c>
      <c r="AY94" s="232" t="s">
        <v>145</v>
      </c>
    </row>
    <row r="95" s="14" customFormat="1">
      <c r="A95" s="14"/>
      <c r="B95" s="233"/>
      <c r="C95" s="234"/>
      <c r="D95" s="218" t="s">
        <v>158</v>
      </c>
      <c r="E95" s="235" t="s">
        <v>17</v>
      </c>
      <c r="F95" s="236" t="s">
        <v>324</v>
      </c>
      <c r="G95" s="234"/>
      <c r="H95" s="237">
        <v>23</v>
      </c>
      <c r="I95" s="234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158</v>
      </c>
      <c r="AU95" s="242" t="s">
        <v>82</v>
      </c>
      <c r="AV95" s="14" t="s">
        <v>82</v>
      </c>
      <c r="AW95" s="14" t="s">
        <v>35</v>
      </c>
      <c r="AX95" s="14" t="s">
        <v>80</v>
      </c>
      <c r="AY95" s="242" t="s">
        <v>145</v>
      </c>
    </row>
    <row r="96" s="2" customFormat="1" ht="24.15" customHeight="1">
      <c r="A96" s="34"/>
      <c r="B96" s="35"/>
      <c r="C96" s="243" t="s">
        <v>82</v>
      </c>
      <c r="D96" s="243" t="s">
        <v>167</v>
      </c>
      <c r="E96" s="244" t="s">
        <v>933</v>
      </c>
      <c r="F96" s="245" t="s">
        <v>934</v>
      </c>
      <c r="G96" s="246" t="s">
        <v>262</v>
      </c>
      <c r="H96" s="247">
        <v>4</v>
      </c>
      <c r="I96" s="248">
        <v>657</v>
      </c>
      <c r="J96" s="248">
        <f>ROUND(I96*H96,2)</f>
        <v>2628</v>
      </c>
      <c r="K96" s="245" t="s">
        <v>151</v>
      </c>
      <c r="L96" s="249"/>
      <c r="M96" s="250" t="s">
        <v>17</v>
      </c>
      <c r="N96" s="251" t="s">
        <v>44</v>
      </c>
      <c r="O96" s="214">
        <v>0</v>
      </c>
      <c r="P96" s="214">
        <f>O96*H96</f>
        <v>0</v>
      </c>
      <c r="Q96" s="214">
        <v>0.0025000000000000001</v>
      </c>
      <c r="R96" s="214">
        <f>Q96*H96</f>
        <v>0.01</v>
      </c>
      <c r="S96" s="214">
        <v>0</v>
      </c>
      <c r="T96" s="21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16" t="s">
        <v>211</v>
      </c>
      <c r="AT96" s="216" t="s">
        <v>167</v>
      </c>
      <c r="AU96" s="216" t="s">
        <v>82</v>
      </c>
      <c r="AY96" s="19" t="s">
        <v>145</v>
      </c>
      <c r="BE96" s="217">
        <f>IF(N96="základní",J96,0)</f>
        <v>2628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9" t="s">
        <v>80</v>
      </c>
      <c r="BK96" s="217">
        <f>ROUND(I96*H96,2)</f>
        <v>2628</v>
      </c>
      <c r="BL96" s="19" t="s">
        <v>152</v>
      </c>
      <c r="BM96" s="216" t="s">
        <v>935</v>
      </c>
    </row>
    <row r="97" s="2" customFormat="1">
      <c r="A97" s="34"/>
      <c r="B97" s="35"/>
      <c r="C97" s="36"/>
      <c r="D97" s="218" t="s">
        <v>154</v>
      </c>
      <c r="E97" s="36"/>
      <c r="F97" s="219" t="s">
        <v>934</v>
      </c>
      <c r="G97" s="36"/>
      <c r="H97" s="36"/>
      <c r="I97" s="36"/>
      <c r="J97" s="36"/>
      <c r="K97" s="36"/>
      <c r="L97" s="40"/>
      <c r="M97" s="220"/>
      <c r="N97" s="221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154</v>
      </c>
      <c r="AU97" s="19" t="s">
        <v>82</v>
      </c>
    </row>
    <row r="98" s="13" customFormat="1">
      <c r="A98" s="13"/>
      <c r="B98" s="224"/>
      <c r="C98" s="225"/>
      <c r="D98" s="218" t="s">
        <v>158</v>
      </c>
      <c r="E98" s="226" t="s">
        <v>17</v>
      </c>
      <c r="F98" s="227" t="s">
        <v>931</v>
      </c>
      <c r="G98" s="225"/>
      <c r="H98" s="226" t="s">
        <v>17</v>
      </c>
      <c r="I98" s="225"/>
      <c r="J98" s="225"/>
      <c r="K98" s="225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158</v>
      </c>
      <c r="AU98" s="232" t="s">
        <v>82</v>
      </c>
      <c r="AV98" s="13" t="s">
        <v>80</v>
      </c>
      <c r="AW98" s="13" t="s">
        <v>35</v>
      </c>
      <c r="AX98" s="13" t="s">
        <v>73</v>
      </c>
      <c r="AY98" s="232" t="s">
        <v>145</v>
      </c>
    </row>
    <row r="99" s="13" customFormat="1">
      <c r="A99" s="13"/>
      <c r="B99" s="224"/>
      <c r="C99" s="225"/>
      <c r="D99" s="218" t="s">
        <v>158</v>
      </c>
      <c r="E99" s="226" t="s">
        <v>17</v>
      </c>
      <c r="F99" s="227" t="s">
        <v>932</v>
      </c>
      <c r="G99" s="225"/>
      <c r="H99" s="226" t="s">
        <v>17</v>
      </c>
      <c r="I99" s="225"/>
      <c r="J99" s="225"/>
      <c r="K99" s="225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158</v>
      </c>
      <c r="AU99" s="232" t="s">
        <v>82</v>
      </c>
      <c r="AV99" s="13" t="s">
        <v>80</v>
      </c>
      <c r="AW99" s="13" t="s">
        <v>35</v>
      </c>
      <c r="AX99" s="13" t="s">
        <v>73</v>
      </c>
      <c r="AY99" s="232" t="s">
        <v>145</v>
      </c>
    </row>
    <row r="100" s="14" customFormat="1">
      <c r="A100" s="14"/>
      <c r="B100" s="233"/>
      <c r="C100" s="234"/>
      <c r="D100" s="218" t="s">
        <v>158</v>
      </c>
      <c r="E100" s="235" t="s">
        <v>17</v>
      </c>
      <c r="F100" s="236" t="s">
        <v>152</v>
      </c>
      <c r="G100" s="234"/>
      <c r="H100" s="237">
        <v>4</v>
      </c>
      <c r="I100" s="234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158</v>
      </c>
      <c r="AU100" s="242" t="s">
        <v>82</v>
      </c>
      <c r="AV100" s="14" t="s">
        <v>82</v>
      </c>
      <c r="AW100" s="14" t="s">
        <v>35</v>
      </c>
      <c r="AX100" s="14" t="s">
        <v>80</v>
      </c>
      <c r="AY100" s="242" t="s">
        <v>145</v>
      </c>
    </row>
    <row r="101" s="2" customFormat="1" ht="16.5" customHeight="1">
      <c r="A101" s="34"/>
      <c r="B101" s="35"/>
      <c r="C101" s="243" t="s">
        <v>169</v>
      </c>
      <c r="D101" s="243" t="s">
        <v>167</v>
      </c>
      <c r="E101" s="244" t="s">
        <v>936</v>
      </c>
      <c r="F101" s="245" t="s">
        <v>937</v>
      </c>
      <c r="G101" s="246" t="s">
        <v>262</v>
      </c>
      <c r="H101" s="247">
        <v>7</v>
      </c>
      <c r="I101" s="248">
        <v>456</v>
      </c>
      <c r="J101" s="248">
        <f>ROUND(I101*H101,2)</f>
        <v>3192</v>
      </c>
      <c r="K101" s="245" t="s">
        <v>151</v>
      </c>
      <c r="L101" s="249"/>
      <c r="M101" s="250" t="s">
        <v>17</v>
      </c>
      <c r="N101" s="251" t="s">
        <v>44</v>
      </c>
      <c r="O101" s="214">
        <v>0</v>
      </c>
      <c r="P101" s="214">
        <f>O101*H101</f>
        <v>0</v>
      </c>
      <c r="Q101" s="214">
        <v>0.0016999999999999999</v>
      </c>
      <c r="R101" s="214">
        <f>Q101*H101</f>
        <v>0.011899999999999999</v>
      </c>
      <c r="S101" s="214">
        <v>0</v>
      </c>
      <c r="T101" s="215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16" t="s">
        <v>211</v>
      </c>
      <c r="AT101" s="216" t="s">
        <v>167</v>
      </c>
      <c r="AU101" s="216" t="s">
        <v>82</v>
      </c>
      <c r="AY101" s="19" t="s">
        <v>145</v>
      </c>
      <c r="BE101" s="217">
        <f>IF(N101="základní",J101,0)</f>
        <v>3192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9" t="s">
        <v>80</v>
      </c>
      <c r="BK101" s="217">
        <f>ROUND(I101*H101,2)</f>
        <v>3192</v>
      </c>
      <c r="BL101" s="19" t="s">
        <v>152</v>
      </c>
      <c r="BM101" s="216" t="s">
        <v>938</v>
      </c>
    </row>
    <row r="102" s="2" customFormat="1">
      <c r="A102" s="34"/>
      <c r="B102" s="35"/>
      <c r="C102" s="36"/>
      <c r="D102" s="218" t="s">
        <v>154</v>
      </c>
      <c r="E102" s="36"/>
      <c r="F102" s="219" t="s">
        <v>937</v>
      </c>
      <c r="G102" s="36"/>
      <c r="H102" s="36"/>
      <c r="I102" s="36"/>
      <c r="J102" s="36"/>
      <c r="K102" s="36"/>
      <c r="L102" s="40"/>
      <c r="M102" s="220"/>
      <c r="N102" s="221"/>
      <c r="O102" s="79"/>
      <c r="P102" s="79"/>
      <c r="Q102" s="79"/>
      <c r="R102" s="79"/>
      <c r="S102" s="79"/>
      <c r="T102" s="80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154</v>
      </c>
      <c r="AU102" s="19" t="s">
        <v>82</v>
      </c>
    </row>
    <row r="103" s="13" customFormat="1">
      <c r="A103" s="13"/>
      <c r="B103" s="224"/>
      <c r="C103" s="225"/>
      <c r="D103" s="218" t="s">
        <v>158</v>
      </c>
      <c r="E103" s="226" t="s">
        <v>17</v>
      </c>
      <c r="F103" s="227" t="s">
        <v>931</v>
      </c>
      <c r="G103" s="225"/>
      <c r="H103" s="226" t="s">
        <v>17</v>
      </c>
      <c r="I103" s="225"/>
      <c r="J103" s="225"/>
      <c r="K103" s="225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158</v>
      </c>
      <c r="AU103" s="232" t="s">
        <v>82</v>
      </c>
      <c r="AV103" s="13" t="s">
        <v>80</v>
      </c>
      <c r="AW103" s="13" t="s">
        <v>35</v>
      </c>
      <c r="AX103" s="13" t="s">
        <v>73</v>
      </c>
      <c r="AY103" s="232" t="s">
        <v>145</v>
      </c>
    </row>
    <row r="104" s="13" customFormat="1">
      <c r="A104" s="13"/>
      <c r="B104" s="224"/>
      <c r="C104" s="225"/>
      <c r="D104" s="218" t="s">
        <v>158</v>
      </c>
      <c r="E104" s="226" t="s">
        <v>17</v>
      </c>
      <c r="F104" s="227" t="s">
        <v>932</v>
      </c>
      <c r="G104" s="225"/>
      <c r="H104" s="226" t="s">
        <v>17</v>
      </c>
      <c r="I104" s="225"/>
      <c r="J104" s="225"/>
      <c r="K104" s="225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158</v>
      </c>
      <c r="AU104" s="232" t="s">
        <v>82</v>
      </c>
      <c r="AV104" s="13" t="s">
        <v>80</v>
      </c>
      <c r="AW104" s="13" t="s">
        <v>35</v>
      </c>
      <c r="AX104" s="13" t="s">
        <v>73</v>
      </c>
      <c r="AY104" s="232" t="s">
        <v>145</v>
      </c>
    </row>
    <row r="105" s="14" customFormat="1">
      <c r="A105" s="14"/>
      <c r="B105" s="233"/>
      <c r="C105" s="234"/>
      <c r="D105" s="218" t="s">
        <v>158</v>
      </c>
      <c r="E105" s="235" t="s">
        <v>17</v>
      </c>
      <c r="F105" s="236" t="s">
        <v>203</v>
      </c>
      <c r="G105" s="234"/>
      <c r="H105" s="237">
        <v>7</v>
      </c>
      <c r="I105" s="234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2" t="s">
        <v>158</v>
      </c>
      <c r="AU105" s="242" t="s">
        <v>82</v>
      </c>
      <c r="AV105" s="14" t="s">
        <v>82</v>
      </c>
      <c r="AW105" s="14" t="s">
        <v>35</v>
      </c>
      <c r="AX105" s="14" t="s">
        <v>80</v>
      </c>
      <c r="AY105" s="242" t="s">
        <v>145</v>
      </c>
    </row>
    <row r="106" s="2" customFormat="1" ht="24.15" customHeight="1">
      <c r="A106" s="34"/>
      <c r="B106" s="35"/>
      <c r="C106" s="243" t="s">
        <v>152</v>
      </c>
      <c r="D106" s="243" t="s">
        <v>167</v>
      </c>
      <c r="E106" s="244" t="s">
        <v>939</v>
      </c>
      <c r="F106" s="245" t="s">
        <v>940</v>
      </c>
      <c r="G106" s="246" t="s">
        <v>262</v>
      </c>
      <c r="H106" s="247">
        <v>1</v>
      </c>
      <c r="I106" s="248">
        <v>605</v>
      </c>
      <c r="J106" s="248">
        <f>ROUND(I106*H106,2)</f>
        <v>605</v>
      </c>
      <c r="K106" s="245" t="s">
        <v>151</v>
      </c>
      <c r="L106" s="249"/>
      <c r="M106" s="250" t="s">
        <v>17</v>
      </c>
      <c r="N106" s="251" t="s">
        <v>44</v>
      </c>
      <c r="O106" s="214">
        <v>0</v>
      </c>
      <c r="P106" s="214">
        <f>O106*H106</f>
        <v>0</v>
      </c>
      <c r="Q106" s="214">
        <v>0.0012999999999999999</v>
      </c>
      <c r="R106" s="214">
        <f>Q106*H106</f>
        <v>0.0012999999999999999</v>
      </c>
      <c r="S106" s="214">
        <v>0</v>
      </c>
      <c r="T106" s="215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16" t="s">
        <v>211</v>
      </c>
      <c r="AT106" s="216" t="s">
        <v>167</v>
      </c>
      <c r="AU106" s="216" t="s">
        <v>82</v>
      </c>
      <c r="AY106" s="19" t="s">
        <v>145</v>
      </c>
      <c r="BE106" s="217">
        <f>IF(N106="základní",J106,0)</f>
        <v>605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9" t="s">
        <v>80</v>
      </c>
      <c r="BK106" s="217">
        <f>ROUND(I106*H106,2)</f>
        <v>605</v>
      </c>
      <c r="BL106" s="19" t="s">
        <v>152</v>
      </c>
      <c r="BM106" s="216" t="s">
        <v>941</v>
      </c>
    </row>
    <row r="107" s="2" customFormat="1">
      <c r="A107" s="34"/>
      <c r="B107" s="35"/>
      <c r="C107" s="36"/>
      <c r="D107" s="218" t="s">
        <v>154</v>
      </c>
      <c r="E107" s="36"/>
      <c r="F107" s="219" t="s">
        <v>940</v>
      </c>
      <c r="G107" s="36"/>
      <c r="H107" s="36"/>
      <c r="I107" s="36"/>
      <c r="J107" s="36"/>
      <c r="K107" s="36"/>
      <c r="L107" s="40"/>
      <c r="M107" s="220"/>
      <c r="N107" s="221"/>
      <c r="O107" s="79"/>
      <c r="P107" s="79"/>
      <c r="Q107" s="79"/>
      <c r="R107" s="79"/>
      <c r="S107" s="79"/>
      <c r="T107" s="80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9" t="s">
        <v>154</v>
      </c>
      <c r="AU107" s="19" t="s">
        <v>82</v>
      </c>
    </row>
    <row r="108" s="13" customFormat="1">
      <c r="A108" s="13"/>
      <c r="B108" s="224"/>
      <c r="C108" s="225"/>
      <c r="D108" s="218" t="s">
        <v>158</v>
      </c>
      <c r="E108" s="226" t="s">
        <v>17</v>
      </c>
      <c r="F108" s="227" t="s">
        <v>931</v>
      </c>
      <c r="G108" s="225"/>
      <c r="H108" s="226" t="s">
        <v>17</v>
      </c>
      <c r="I108" s="225"/>
      <c r="J108" s="225"/>
      <c r="K108" s="225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158</v>
      </c>
      <c r="AU108" s="232" t="s">
        <v>82</v>
      </c>
      <c r="AV108" s="13" t="s">
        <v>80</v>
      </c>
      <c r="AW108" s="13" t="s">
        <v>35</v>
      </c>
      <c r="AX108" s="13" t="s">
        <v>73</v>
      </c>
      <c r="AY108" s="232" t="s">
        <v>145</v>
      </c>
    </row>
    <row r="109" s="13" customFormat="1">
      <c r="A109" s="13"/>
      <c r="B109" s="224"/>
      <c r="C109" s="225"/>
      <c r="D109" s="218" t="s">
        <v>158</v>
      </c>
      <c r="E109" s="226" t="s">
        <v>17</v>
      </c>
      <c r="F109" s="227" t="s">
        <v>932</v>
      </c>
      <c r="G109" s="225"/>
      <c r="H109" s="226" t="s">
        <v>17</v>
      </c>
      <c r="I109" s="225"/>
      <c r="J109" s="225"/>
      <c r="K109" s="225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158</v>
      </c>
      <c r="AU109" s="232" t="s">
        <v>82</v>
      </c>
      <c r="AV109" s="13" t="s">
        <v>80</v>
      </c>
      <c r="AW109" s="13" t="s">
        <v>35</v>
      </c>
      <c r="AX109" s="13" t="s">
        <v>73</v>
      </c>
      <c r="AY109" s="232" t="s">
        <v>145</v>
      </c>
    </row>
    <row r="110" s="14" customFormat="1">
      <c r="A110" s="14"/>
      <c r="B110" s="233"/>
      <c r="C110" s="234"/>
      <c r="D110" s="218" t="s">
        <v>158</v>
      </c>
      <c r="E110" s="235" t="s">
        <v>17</v>
      </c>
      <c r="F110" s="236" t="s">
        <v>80</v>
      </c>
      <c r="G110" s="234"/>
      <c r="H110" s="237">
        <v>1</v>
      </c>
      <c r="I110" s="234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2" t="s">
        <v>158</v>
      </c>
      <c r="AU110" s="242" t="s">
        <v>82</v>
      </c>
      <c r="AV110" s="14" t="s">
        <v>82</v>
      </c>
      <c r="AW110" s="14" t="s">
        <v>35</v>
      </c>
      <c r="AX110" s="14" t="s">
        <v>80</v>
      </c>
      <c r="AY110" s="242" t="s">
        <v>145</v>
      </c>
    </row>
    <row r="111" s="2" customFormat="1" ht="24.15" customHeight="1">
      <c r="A111" s="34"/>
      <c r="B111" s="35"/>
      <c r="C111" s="243" t="s">
        <v>189</v>
      </c>
      <c r="D111" s="243" t="s">
        <v>167</v>
      </c>
      <c r="E111" s="244" t="s">
        <v>942</v>
      </c>
      <c r="F111" s="245" t="s">
        <v>943</v>
      </c>
      <c r="G111" s="246" t="s">
        <v>262</v>
      </c>
      <c r="H111" s="247">
        <v>11</v>
      </c>
      <c r="I111" s="248">
        <v>807</v>
      </c>
      <c r="J111" s="248">
        <f>ROUND(I111*H111,2)</f>
        <v>8877</v>
      </c>
      <c r="K111" s="245" t="s">
        <v>151</v>
      </c>
      <c r="L111" s="249"/>
      <c r="M111" s="250" t="s">
        <v>17</v>
      </c>
      <c r="N111" s="251" t="s">
        <v>44</v>
      </c>
      <c r="O111" s="214">
        <v>0</v>
      </c>
      <c r="P111" s="214">
        <f>O111*H111</f>
        <v>0</v>
      </c>
      <c r="Q111" s="214">
        <v>0.0035000000000000001</v>
      </c>
      <c r="R111" s="214">
        <f>Q111*H111</f>
        <v>0.0385</v>
      </c>
      <c r="S111" s="214">
        <v>0</v>
      </c>
      <c r="T111" s="215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16" t="s">
        <v>211</v>
      </c>
      <c r="AT111" s="216" t="s">
        <v>167</v>
      </c>
      <c r="AU111" s="216" t="s">
        <v>82</v>
      </c>
      <c r="AY111" s="19" t="s">
        <v>145</v>
      </c>
      <c r="BE111" s="217">
        <f>IF(N111="základní",J111,0)</f>
        <v>8877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9" t="s">
        <v>80</v>
      </c>
      <c r="BK111" s="217">
        <f>ROUND(I111*H111,2)</f>
        <v>8877</v>
      </c>
      <c r="BL111" s="19" t="s">
        <v>152</v>
      </c>
      <c r="BM111" s="216" t="s">
        <v>944</v>
      </c>
    </row>
    <row r="112" s="2" customFormat="1">
      <c r="A112" s="34"/>
      <c r="B112" s="35"/>
      <c r="C112" s="36"/>
      <c r="D112" s="218" t="s">
        <v>154</v>
      </c>
      <c r="E112" s="36"/>
      <c r="F112" s="219" t="s">
        <v>943</v>
      </c>
      <c r="G112" s="36"/>
      <c r="H112" s="36"/>
      <c r="I112" s="36"/>
      <c r="J112" s="36"/>
      <c r="K112" s="36"/>
      <c r="L112" s="40"/>
      <c r="M112" s="220"/>
      <c r="N112" s="221"/>
      <c r="O112" s="79"/>
      <c r="P112" s="79"/>
      <c r="Q112" s="79"/>
      <c r="R112" s="79"/>
      <c r="S112" s="79"/>
      <c r="T112" s="80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154</v>
      </c>
      <c r="AU112" s="19" t="s">
        <v>82</v>
      </c>
    </row>
    <row r="113" s="13" customFormat="1">
      <c r="A113" s="13"/>
      <c r="B113" s="224"/>
      <c r="C113" s="225"/>
      <c r="D113" s="218" t="s">
        <v>158</v>
      </c>
      <c r="E113" s="226" t="s">
        <v>17</v>
      </c>
      <c r="F113" s="227" t="s">
        <v>931</v>
      </c>
      <c r="G113" s="225"/>
      <c r="H113" s="226" t="s">
        <v>17</v>
      </c>
      <c r="I113" s="225"/>
      <c r="J113" s="225"/>
      <c r="K113" s="225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158</v>
      </c>
      <c r="AU113" s="232" t="s">
        <v>82</v>
      </c>
      <c r="AV113" s="13" t="s">
        <v>80</v>
      </c>
      <c r="AW113" s="13" t="s">
        <v>35</v>
      </c>
      <c r="AX113" s="13" t="s">
        <v>73</v>
      </c>
      <c r="AY113" s="232" t="s">
        <v>145</v>
      </c>
    </row>
    <row r="114" s="13" customFormat="1">
      <c r="A114" s="13"/>
      <c r="B114" s="224"/>
      <c r="C114" s="225"/>
      <c r="D114" s="218" t="s">
        <v>158</v>
      </c>
      <c r="E114" s="226" t="s">
        <v>17</v>
      </c>
      <c r="F114" s="227" t="s">
        <v>932</v>
      </c>
      <c r="G114" s="225"/>
      <c r="H114" s="226" t="s">
        <v>17</v>
      </c>
      <c r="I114" s="225"/>
      <c r="J114" s="225"/>
      <c r="K114" s="225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158</v>
      </c>
      <c r="AU114" s="232" t="s">
        <v>82</v>
      </c>
      <c r="AV114" s="13" t="s">
        <v>80</v>
      </c>
      <c r="AW114" s="13" t="s">
        <v>35</v>
      </c>
      <c r="AX114" s="13" t="s">
        <v>73</v>
      </c>
      <c r="AY114" s="232" t="s">
        <v>145</v>
      </c>
    </row>
    <row r="115" s="14" customFormat="1">
      <c r="A115" s="14"/>
      <c r="B115" s="233"/>
      <c r="C115" s="234"/>
      <c r="D115" s="218" t="s">
        <v>158</v>
      </c>
      <c r="E115" s="235" t="s">
        <v>17</v>
      </c>
      <c r="F115" s="236" t="s">
        <v>566</v>
      </c>
      <c r="G115" s="234"/>
      <c r="H115" s="237">
        <v>11</v>
      </c>
      <c r="I115" s="234"/>
      <c r="J115" s="234"/>
      <c r="K115" s="234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158</v>
      </c>
      <c r="AU115" s="242" t="s">
        <v>82</v>
      </c>
      <c r="AV115" s="14" t="s">
        <v>82</v>
      </c>
      <c r="AW115" s="14" t="s">
        <v>35</v>
      </c>
      <c r="AX115" s="14" t="s">
        <v>80</v>
      </c>
      <c r="AY115" s="242" t="s">
        <v>145</v>
      </c>
    </row>
    <row r="116" s="2" customFormat="1" ht="24.15" customHeight="1">
      <c r="A116" s="34"/>
      <c r="B116" s="35"/>
      <c r="C116" s="206" t="s">
        <v>197</v>
      </c>
      <c r="D116" s="206" t="s">
        <v>147</v>
      </c>
      <c r="E116" s="207" t="s">
        <v>945</v>
      </c>
      <c r="F116" s="208" t="s">
        <v>946</v>
      </c>
      <c r="G116" s="209" t="s">
        <v>262</v>
      </c>
      <c r="H116" s="210">
        <v>12</v>
      </c>
      <c r="I116" s="211">
        <v>378</v>
      </c>
      <c r="J116" s="211">
        <f>ROUND(I116*H116,2)</f>
        <v>4536</v>
      </c>
      <c r="K116" s="208" t="s">
        <v>151</v>
      </c>
      <c r="L116" s="40"/>
      <c r="M116" s="212" t="s">
        <v>17</v>
      </c>
      <c r="N116" s="213" t="s">
        <v>44</v>
      </c>
      <c r="O116" s="214">
        <v>0.41599999999999998</v>
      </c>
      <c r="P116" s="214">
        <f>O116*H116</f>
        <v>4.992</v>
      </c>
      <c r="Q116" s="214">
        <v>0.10940999999999999</v>
      </c>
      <c r="R116" s="214">
        <f>Q116*H116</f>
        <v>1.3129199999999999</v>
      </c>
      <c r="S116" s="214">
        <v>0</v>
      </c>
      <c r="T116" s="21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16" t="s">
        <v>152</v>
      </c>
      <c r="AT116" s="216" t="s">
        <v>147</v>
      </c>
      <c r="AU116" s="216" t="s">
        <v>82</v>
      </c>
      <c r="AY116" s="19" t="s">
        <v>145</v>
      </c>
      <c r="BE116" s="217">
        <f>IF(N116="základní",J116,0)</f>
        <v>4536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9" t="s">
        <v>80</v>
      </c>
      <c r="BK116" s="217">
        <f>ROUND(I116*H116,2)</f>
        <v>4536</v>
      </c>
      <c r="BL116" s="19" t="s">
        <v>152</v>
      </c>
      <c r="BM116" s="216" t="s">
        <v>947</v>
      </c>
    </row>
    <row r="117" s="2" customFormat="1">
      <c r="A117" s="34"/>
      <c r="B117" s="35"/>
      <c r="C117" s="36"/>
      <c r="D117" s="218" t="s">
        <v>154</v>
      </c>
      <c r="E117" s="36"/>
      <c r="F117" s="219" t="s">
        <v>948</v>
      </c>
      <c r="G117" s="36"/>
      <c r="H117" s="36"/>
      <c r="I117" s="36"/>
      <c r="J117" s="36"/>
      <c r="K117" s="36"/>
      <c r="L117" s="40"/>
      <c r="M117" s="220"/>
      <c r="N117" s="221"/>
      <c r="O117" s="79"/>
      <c r="P117" s="79"/>
      <c r="Q117" s="79"/>
      <c r="R117" s="79"/>
      <c r="S117" s="79"/>
      <c r="T117" s="80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154</v>
      </c>
      <c r="AU117" s="19" t="s">
        <v>82</v>
      </c>
    </row>
    <row r="118" s="2" customFormat="1">
      <c r="A118" s="34"/>
      <c r="B118" s="35"/>
      <c r="C118" s="36"/>
      <c r="D118" s="222" t="s">
        <v>156</v>
      </c>
      <c r="E118" s="36"/>
      <c r="F118" s="223" t="s">
        <v>949</v>
      </c>
      <c r="G118" s="36"/>
      <c r="H118" s="36"/>
      <c r="I118" s="36"/>
      <c r="J118" s="36"/>
      <c r="K118" s="36"/>
      <c r="L118" s="40"/>
      <c r="M118" s="220"/>
      <c r="N118" s="221"/>
      <c r="O118" s="79"/>
      <c r="P118" s="79"/>
      <c r="Q118" s="79"/>
      <c r="R118" s="79"/>
      <c r="S118" s="79"/>
      <c r="T118" s="80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156</v>
      </c>
      <c r="AU118" s="19" t="s">
        <v>82</v>
      </c>
    </row>
    <row r="119" s="13" customFormat="1">
      <c r="A119" s="13"/>
      <c r="B119" s="224"/>
      <c r="C119" s="225"/>
      <c r="D119" s="218" t="s">
        <v>158</v>
      </c>
      <c r="E119" s="226" t="s">
        <v>17</v>
      </c>
      <c r="F119" s="227" t="s">
        <v>931</v>
      </c>
      <c r="G119" s="225"/>
      <c r="H119" s="226" t="s">
        <v>17</v>
      </c>
      <c r="I119" s="225"/>
      <c r="J119" s="225"/>
      <c r="K119" s="225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158</v>
      </c>
      <c r="AU119" s="232" t="s">
        <v>82</v>
      </c>
      <c r="AV119" s="13" t="s">
        <v>80</v>
      </c>
      <c r="AW119" s="13" t="s">
        <v>35</v>
      </c>
      <c r="AX119" s="13" t="s">
        <v>73</v>
      </c>
      <c r="AY119" s="232" t="s">
        <v>145</v>
      </c>
    </row>
    <row r="120" s="13" customFormat="1">
      <c r="A120" s="13"/>
      <c r="B120" s="224"/>
      <c r="C120" s="225"/>
      <c r="D120" s="218" t="s">
        <v>158</v>
      </c>
      <c r="E120" s="226" t="s">
        <v>17</v>
      </c>
      <c r="F120" s="227" t="s">
        <v>950</v>
      </c>
      <c r="G120" s="225"/>
      <c r="H120" s="226" t="s">
        <v>17</v>
      </c>
      <c r="I120" s="225"/>
      <c r="J120" s="225"/>
      <c r="K120" s="225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158</v>
      </c>
      <c r="AU120" s="232" t="s">
        <v>82</v>
      </c>
      <c r="AV120" s="13" t="s">
        <v>80</v>
      </c>
      <c r="AW120" s="13" t="s">
        <v>35</v>
      </c>
      <c r="AX120" s="13" t="s">
        <v>73</v>
      </c>
      <c r="AY120" s="232" t="s">
        <v>145</v>
      </c>
    </row>
    <row r="121" s="14" customFormat="1">
      <c r="A121" s="14"/>
      <c r="B121" s="233"/>
      <c r="C121" s="234"/>
      <c r="D121" s="218" t="s">
        <v>158</v>
      </c>
      <c r="E121" s="235" t="s">
        <v>17</v>
      </c>
      <c r="F121" s="236" t="s">
        <v>8</v>
      </c>
      <c r="G121" s="234"/>
      <c r="H121" s="237">
        <v>12</v>
      </c>
      <c r="I121" s="234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158</v>
      </c>
      <c r="AU121" s="242" t="s">
        <v>82</v>
      </c>
      <c r="AV121" s="14" t="s">
        <v>82</v>
      </c>
      <c r="AW121" s="14" t="s">
        <v>35</v>
      </c>
      <c r="AX121" s="14" t="s">
        <v>80</v>
      </c>
      <c r="AY121" s="242" t="s">
        <v>145</v>
      </c>
    </row>
    <row r="122" s="2" customFormat="1" ht="21.75" customHeight="1">
      <c r="A122" s="34"/>
      <c r="B122" s="35"/>
      <c r="C122" s="243" t="s">
        <v>203</v>
      </c>
      <c r="D122" s="243" t="s">
        <v>167</v>
      </c>
      <c r="E122" s="244" t="s">
        <v>951</v>
      </c>
      <c r="F122" s="245" t="s">
        <v>952</v>
      </c>
      <c r="G122" s="246" t="s">
        <v>262</v>
      </c>
      <c r="H122" s="247">
        <v>12</v>
      </c>
      <c r="I122" s="248">
        <v>696</v>
      </c>
      <c r="J122" s="248">
        <f>ROUND(I122*H122,2)</f>
        <v>8352</v>
      </c>
      <c r="K122" s="245" t="s">
        <v>151</v>
      </c>
      <c r="L122" s="249"/>
      <c r="M122" s="250" t="s">
        <v>17</v>
      </c>
      <c r="N122" s="251" t="s">
        <v>44</v>
      </c>
      <c r="O122" s="214">
        <v>0</v>
      </c>
      <c r="P122" s="214">
        <f>O122*H122</f>
        <v>0</v>
      </c>
      <c r="Q122" s="214">
        <v>0.0061000000000000004</v>
      </c>
      <c r="R122" s="214">
        <f>Q122*H122</f>
        <v>0.073200000000000001</v>
      </c>
      <c r="S122" s="214">
        <v>0</v>
      </c>
      <c r="T122" s="21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211</v>
      </c>
      <c r="AT122" s="216" t="s">
        <v>167</v>
      </c>
      <c r="AU122" s="216" t="s">
        <v>82</v>
      </c>
      <c r="AY122" s="19" t="s">
        <v>145</v>
      </c>
      <c r="BE122" s="217">
        <f>IF(N122="základní",J122,0)</f>
        <v>8352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9" t="s">
        <v>80</v>
      </c>
      <c r="BK122" s="217">
        <f>ROUND(I122*H122,2)</f>
        <v>8352</v>
      </c>
      <c r="BL122" s="19" t="s">
        <v>152</v>
      </c>
      <c r="BM122" s="216" t="s">
        <v>953</v>
      </c>
    </row>
    <row r="123" s="2" customFormat="1">
      <c r="A123" s="34"/>
      <c r="B123" s="35"/>
      <c r="C123" s="36"/>
      <c r="D123" s="218" t="s">
        <v>154</v>
      </c>
      <c r="E123" s="36"/>
      <c r="F123" s="219" t="s">
        <v>952</v>
      </c>
      <c r="G123" s="36"/>
      <c r="H123" s="36"/>
      <c r="I123" s="36"/>
      <c r="J123" s="36"/>
      <c r="K123" s="36"/>
      <c r="L123" s="40"/>
      <c r="M123" s="220"/>
      <c r="N123" s="221"/>
      <c r="O123" s="79"/>
      <c r="P123" s="79"/>
      <c r="Q123" s="79"/>
      <c r="R123" s="79"/>
      <c r="S123" s="79"/>
      <c r="T123" s="80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154</v>
      </c>
      <c r="AU123" s="19" t="s">
        <v>82</v>
      </c>
    </row>
    <row r="124" s="13" customFormat="1">
      <c r="A124" s="13"/>
      <c r="B124" s="224"/>
      <c r="C124" s="225"/>
      <c r="D124" s="218" t="s">
        <v>158</v>
      </c>
      <c r="E124" s="226" t="s">
        <v>17</v>
      </c>
      <c r="F124" s="227" t="s">
        <v>931</v>
      </c>
      <c r="G124" s="225"/>
      <c r="H124" s="226" t="s">
        <v>17</v>
      </c>
      <c r="I124" s="225"/>
      <c r="J124" s="225"/>
      <c r="K124" s="225"/>
      <c r="L124" s="228"/>
      <c r="M124" s="229"/>
      <c r="N124" s="230"/>
      <c r="O124" s="230"/>
      <c r="P124" s="230"/>
      <c r="Q124" s="230"/>
      <c r="R124" s="230"/>
      <c r="S124" s="230"/>
      <c r="T124" s="23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2" t="s">
        <v>158</v>
      </c>
      <c r="AU124" s="232" t="s">
        <v>82</v>
      </c>
      <c r="AV124" s="13" t="s">
        <v>80</v>
      </c>
      <c r="AW124" s="13" t="s">
        <v>35</v>
      </c>
      <c r="AX124" s="13" t="s">
        <v>73</v>
      </c>
      <c r="AY124" s="232" t="s">
        <v>145</v>
      </c>
    </row>
    <row r="125" s="13" customFormat="1">
      <c r="A125" s="13"/>
      <c r="B125" s="224"/>
      <c r="C125" s="225"/>
      <c r="D125" s="218" t="s">
        <v>158</v>
      </c>
      <c r="E125" s="226" t="s">
        <v>17</v>
      </c>
      <c r="F125" s="227" t="s">
        <v>950</v>
      </c>
      <c r="G125" s="225"/>
      <c r="H125" s="226" t="s">
        <v>17</v>
      </c>
      <c r="I125" s="225"/>
      <c r="J125" s="225"/>
      <c r="K125" s="225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158</v>
      </c>
      <c r="AU125" s="232" t="s">
        <v>82</v>
      </c>
      <c r="AV125" s="13" t="s">
        <v>80</v>
      </c>
      <c r="AW125" s="13" t="s">
        <v>35</v>
      </c>
      <c r="AX125" s="13" t="s">
        <v>73</v>
      </c>
      <c r="AY125" s="232" t="s">
        <v>145</v>
      </c>
    </row>
    <row r="126" s="14" customFormat="1">
      <c r="A126" s="14"/>
      <c r="B126" s="233"/>
      <c r="C126" s="234"/>
      <c r="D126" s="218" t="s">
        <v>158</v>
      </c>
      <c r="E126" s="235" t="s">
        <v>17</v>
      </c>
      <c r="F126" s="236" t="s">
        <v>8</v>
      </c>
      <c r="G126" s="234"/>
      <c r="H126" s="237">
        <v>12</v>
      </c>
      <c r="I126" s="234"/>
      <c r="J126" s="234"/>
      <c r="K126" s="234"/>
      <c r="L126" s="238"/>
      <c r="M126" s="239"/>
      <c r="N126" s="240"/>
      <c r="O126" s="240"/>
      <c r="P126" s="240"/>
      <c r="Q126" s="240"/>
      <c r="R126" s="240"/>
      <c r="S126" s="240"/>
      <c r="T126" s="241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2" t="s">
        <v>158</v>
      </c>
      <c r="AU126" s="242" t="s">
        <v>82</v>
      </c>
      <c r="AV126" s="14" t="s">
        <v>82</v>
      </c>
      <c r="AW126" s="14" t="s">
        <v>35</v>
      </c>
      <c r="AX126" s="14" t="s">
        <v>80</v>
      </c>
      <c r="AY126" s="242" t="s">
        <v>145</v>
      </c>
    </row>
    <row r="127" s="2" customFormat="1" ht="24.15" customHeight="1">
      <c r="A127" s="34"/>
      <c r="B127" s="35"/>
      <c r="C127" s="206" t="s">
        <v>211</v>
      </c>
      <c r="D127" s="206" t="s">
        <v>147</v>
      </c>
      <c r="E127" s="207" t="s">
        <v>954</v>
      </c>
      <c r="F127" s="208" t="s">
        <v>955</v>
      </c>
      <c r="G127" s="209" t="s">
        <v>174</v>
      </c>
      <c r="H127" s="210">
        <v>892</v>
      </c>
      <c r="I127" s="211">
        <v>35.799999999999997</v>
      </c>
      <c r="J127" s="211">
        <f>ROUND(I127*H127,2)</f>
        <v>31933.599999999999</v>
      </c>
      <c r="K127" s="208" t="s">
        <v>151</v>
      </c>
      <c r="L127" s="40"/>
      <c r="M127" s="212" t="s">
        <v>17</v>
      </c>
      <c r="N127" s="213" t="s">
        <v>44</v>
      </c>
      <c r="O127" s="214">
        <v>0.0030000000000000001</v>
      </c>
      <c r="P127" s="214">
        <f>O127*H127</f>
        <v>2.6760000000000002</v>
      </c>
      <c r="Q127" s="214">
        <v>0.00020000000000000001</v>
      </c>
      <c r="R127" s="214">
        <f>Q127*H127</f>
        <v>0.1784</v>
      </c>
      <c r="S127" s="214">
        <v>0</v>
      </c>
      <c r="T127" s="215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6" t="s">
        <v>152</v>
      </c>
      <c r="AT127" s="216" t="s">
        <v>147</v>
      </c>
      <c r="AU127" s="216" t="s">
        <v>82</v>
      </c>
      <c r="AY127" s="19" t="s">
        <v>145</v>
      </c>
      <c r="BE127" s="217">
        <f>IF(N127="základní",J127,0)</f>
        <v>31933.599999999999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9" t="s">
        <v>80</v>
      </c>
      <c r="BK127" s="217">
        <f>ROUND(I127*H127,2)</f>
        <v>31933.599999999999</v>
      </c>
      <c r="BL127" s="19" t="s">
        <v>152</v>
      </c>
      <c r="BM127" s="216" t="s">
        <v>956</v>
      </c>
    </row>
    <row r="128" s="2" customFormat="1">
      <c r="A128" s="34"/>
      <c r="B128" s="35"/>
      <c r="C128" s="36"/>
      <c r="D128" s="218" t="s">
        <v>154</v>
      </c>
      <c r="E128" s="36"/>
      <c r="F128" s="219" t="s">
        <v>957</v>
      </c>
      <c r="G128" s="36"/>
      <c r="H128" s="36"/>
      <c r="I128" s="36"/>
      <c r="J128" s="36"/>
      <c r="K128" s="36"/>
      <c r="L128" s="40"/>
      <c r="M128" s="220"/>
      <c r="N128" s="221"/>
      <c r="O128" s="79"/>
      <c r="P128" s="79"/>
      <c r="Q128" s="79"/>
      <c r="R128" s="79"/>
      <c r="S128" s="79"/>
      <c r="T128" s="80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9" t="s">
        <v>154</v>
      </c>
      <c r="AU128" s="19" t="s">
        <v>82</v>
      </c>
    </row>
    <row r="129" s="2" customFormat="1">
      <c r="A129" s="34"/>
      <c r="B129" s="35"/>
      <c r="C129" s="36"/>
      <c r="D129" s="222" t="s">
        <v>156</v>
      </c>
      <c r="E129" s="36"/>
      <c r="F129" s="223" t="s">
        <v>958</v>
      </c>
      <c r="G129" s="36"/>
      <c r="H129" s="36"/>
      <c r="I129" s="36"/>
      <c r="J129" s="36"/>
      <c r="K129" s="36"/>
      <c r="L129" s="40"/>
      <c r="M129" s="220"/>
      <c r="N129" s="221"/>
      <c r="O129" s="79"/>
      <c r="P129" s="79"/>
      <c r="Q129" s="79"/>
      <c r="R129" s="79"/>
      <c r="S129" s="79"/>
      <c r="T129" s="80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9" t="s">
        <v>156</v>
      </c>
      <c r="AU129" s="19" t="s">
        <v>82</v>
      </c>
    </row>
    <row r="130" s="13" customFormat="1">
      <c r="A130" s="13"/>
      <c r="B130" s="224"/>
      <c r="C130" s="225"/>
      <c r="D130" s="218" t="s">
        <v>158</v>
      </c>
      <c r="E130" s="226" t="s">
        <v>17</v>
      </c>
      <c r="F130" s="227" t="s">
        <v>931</v>
      </c>
      <c r="G130" s="225"/>
      <c r="H130" s="226" t="s">
        <v>17</v>
      </c>
      <c r="I130" s="225"/>
      <c r="J130" s="225"/>
      <c r="K130" s="225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158</v>
      </c>
      <c r="AU130" s="232" t="s">
        <v>82</v>
      </c>
      <c r="AV130" s="13" t="s">
        <v>80</v>
      </c>
      <c r="AW130" s="13" t="s">
        <v>35</v>
      </c>
      <c r="AX130" s="13" t="s">
        <v>73</v>
      </c>
      <c r="AY130" s="232" t="s">
        <v>145</v>
      </c>
    </row>
    <row r="131" s="13" customFormat="1">
      <c r="A131" s="13"/>
      <c r="B131" s="224"/>
      <c r="C131" s="225"/>
      <c r="D131" s="218" t="s">
        <v>158</v>
      </c>
      <c r="E131" s="226" t="s">
        <v>17</v>
      </c>
      <c r="F131" s="227" t="s">
        <v>959</v>
      </c>
      <c r="G131" s="225"/>
      <c r="H131" s="226" t="s">
        <v>17</v>
      </c>
      <c r="I131" s="225"/>
      <c r="J131" s="225"/>
      <c r="K131" s="225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158</v>
      </c>
      <c r="AU131" s="232" t="s">
        <v>82</v>
      </c>
      <c r="AV131" s="13" t="s">
        <v>80</v>
      </c>
      <c r="AW131" s="13" t="s">
        <v>35</v>
      </c>
      <c r="AX131" s="13" t="s">
        <v>73</v>
      </c>
      <c r="AY131" s="232" t="s">
        <v>145</v>
      </c>
    </row>
    <row r="132" s="14" customFormat="1">
      <c r="A132" s="14"/>
      <c r="B132" s="233"/>
      <c r="C132" s="234"/>
      <c r="D132" s="218" t="s">
        <v>158</v>
      </c>
      <c r="E132" s="235" t="s">
        <v>17</v>
      </c>
      <c r="F132" s="236" t="s">
        <v>960</v>
      </c>
      <c r="G132" s="234"/>
      <c r="H132" s="237">
        <v>179.5</v>
      </c>
      <c r="I132" s="234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2" t="s">
        <v>158</v>
      </c>
      <c r="AU132" s="242" t="s">
        <v>82</v>
      </c>
      <c r="AV132" s="14" t="s">
        <v>82</v>
      </c>
      <c r="AW132" s="14" t="s">
        <v>35</v>
      </c>
      <c r="AX132" s="14" t="s">
        <v>73</v>
      </c>
      <c r="AY132" s="242" t="s">
        <v>145</v>
      </c>
    </row>
    <row r="133" s="14" customFormat="1">
      <c r="A133" s="14"/>
      <c r="B133" s="233"/>
      <c r="C133" s="234"/>
      <c r="D133" s="218" t="s">
        <v>158</v>
      </c>
      <c r="E133" s="235" t="s">
        <v>17</v>
      </c>
      <c r="F133" s="236" t="s">
        <v>961</v>
      </c>
      <c r="G133" s="234"/>
      <c r="H133" s="237">
        <v>96.5</v>
      </c>
      <c r="I133" s="234"/>
      <c r="J133" s="234"/>
      <c r="K133" s="234"/>
      <c r="L133" s="238"/>
      <c r="M133" s="239"/>
      <c r="N133" s="240"/>
      <c r="O133" s="240"/>
      <c r="P133" s="240"/>
      <c r="Q133" s="240"/>
      <c r="R133" s="240"/>
      <c r="S133" s="240"/>
      <c r="T133" s="24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2" t="s">
        <v>158</v>
      </c>
      <c r="AU133" s="242" t="s">
        <v>82</v>
      </c>
      <c r="AV133" s="14" t="s">
        <v>82</v>
      </c>
      <c r="AW133" s="14" t="s">
        <v>35</v>
      </c>
      <c r="AX133" s="14" t="s">
        <v>73</v>
      </c>
      <c r="AY133" s="242" t="s">
        <v>145</v>
      </c>
    </row>
    <row r="134" s="14" customFormat="1">
      <c r="A134" s="14"/>
      <c r="B134" s="233"/>
      <c r="C134" s="234"/>
      <c r="D134" s="218" t="s">
        <v>158</v>
      </c>
      <c r="E134" s="235" t="s">
        <v>17</v>
      </c>
      <c r="F134" s="236" t="s">
        <v>300</v>
      </c>
      <c r="G134" s="234"/>
      <c r="H134" s="237">
        <v>20</v>
      </c>
      <c r="I134" s="234"/>
      <c r="J134" s="234"/>
      <c r="K134" s="234"/>
      <c r="L134" s="238"/>
      <c r="M134" s="239"/>
      <c r="N134" s="240"/>
      <c r="O134" s="240"/>
      <c r="P134" s="240"/>
      <c r="Q134" s="240"/>
      <c r="R134" s="240"/>
      <c r="S134" s="240"/>
      <c r="T134" s="24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2" t="s">
        <v>158</v>
      </c>
      <c r="AU134" s="242" t="s">
        <v>82</v>
      </c>
      <c r="AV134" s="14" t="s">
        <v>82</v>
      </c>
      <c r="AW134" s="14" t="s">
        <v>35</v>
      </c>
      <c r="AX134" s="14" t="s">
        <v>73</v>
      </c>
      <c r="AY134" s="242" t="s">
        <v>145</v>
      </c>
    </row>
    <row r="135" s="14" customFormat="1">
      <c r="A135" s="14"/>
      <c r="B135" s="233"/>
      <c r="C135" s="234"/>
      <c r="D135" s="218" t="s">
        <v>158</v>
      </c>
      <c r="E135" s="235" t="s">
        <v>17</v>
      </c>
      <c r="F135" s="236" t="s">
        <v>962</v>
      </c>
      <c r="G135" s="234"/>
      <c r="H135" s="237">
        <v>161.5</v>
      </c>
      <c r="I135" s="234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2" t="s">
        <v>158</v>
      </c>
      <c r="AU135" s="242" t="s">
        <v>82</v>
      </c>
      <c r="AV135" s="14" t="s">
        <v>82</v>
      </c>
      <c r="AW135" s="14" t="s">
        <v>35</v>
      </c>
      <c r="AX135" s="14" t="s">
        <v>73</v>
      </c>
      <c r="AY135" s="242" t="s">
        <v>145</v>
      </c>
    </row>
    <row r="136" s="14" customFormat="1">
      <c r="A136" s="14"/>
      <c r="B136" s="233"/>
      <c r="C136" s="234"/>
      <c r="D136" s="218" t="s">
        <v>158</v>
      </c>
      <c r="E136" s="235" t="s">
        <v>17</v>
      </c>
      <c r="F136" s="236" t="s">
        <v>963</v>
      </c>
      <c r="G136" s="234"/>
      <c r="H136" s="237">
        <v>170.5</v>
      </c>
      <c r="I136" s="234"/>
      <c r="J136" s="234"/>
      <c r="K136" s="234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158</v>
      </c>
      <c r="AU136" s="242" t="s">
        <v>82</v>
      </c>
      <c r="AV136" s="14" t="s">
        <v>82</v>
      </c>
      <c r="AW136" s="14" t="s">
        <v>35</v>
      </c>
      <c r="AX136" s="14" t="s">
        <v>73</v>
      </c>
      <c r="AY136" s="242" t="s">
        <v>145</v>
      </c>
    </row>
    <row r="137" s="14" customFormat="1">
      <c r="A137" s="14"/>
      <c r="B137" s="233"/>
      <c r="C137" s="234"/>
      <c r="D137" s="218" t="s">
        <v>158</v>
      </c>
      <c r="E137" s="235" t="s">
        <v>17</v>
      </c>
      <c r="F137" s="236" t="s">
        <v>964</v>
      </c>
      <c r="G137" s="234"/>
      <c r="H137" s="237">
        <v>171.5</v>
      </c>
      <c r="I137" s="234"/>
      <c r="J137" s="234"/>
      <c r="K137" s="234"/>
      <c r="L137" s="238"/>
      <c r="M137" s="239"/>
      <c r="N137" s="240"/>
      <c r="O137" s="240"/>
      <c r="P137" s="240"/>
      <c r="Q137" s="240"/>
      <c r="R137" s="240"/>
      <c r="S137" s="240"/>
      <c r="T137" s="24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2" t="s">
        <v>158</v>
      </c>
      <c r="AU137" s="242" t="s">
        <v>82</v>
      </c>
      <c r="AV137" s="14" t="s">
        <v>82</v>
      </c>
      <c r="AW137" s="14" t="s">
        <v>35</v>
      </c>
      <c r="AX137" s="14" t="s">
        <v>73</v>
      </c>
      <c r="AY137" s="242" t="s">
        <v>145</v>
      </c>
    </row>
    <row r="138" s="14" customFormat="1">
      <c r="A138" s="14"/>
      <c r="B138" s="233"/>
      <c r="C138" s="234"/>
      <c r="D138" s="218" t="s">
        <v>158</v>
      </c>
      <c r="E138" s="235" t="s">
        <v>17</v>
      </c>
      <c r="F138" s="236" t="s">
        <v>965</v>
      </c>
      <c r="G138" s="234"/>
      <c r="H138" s="237">
        <v>92.5</v>
      </c>
      <c r="I138" s="234"/>
      <c r="J138" s="234"/>
      <c r="K138" s="234"/>
      <c r="L138" s="238"/>
      <c r="M138" s="239"/>
      <c r="N138" s="240"/>
      <c r="O138" s="240"/>
      <c r="P138" s="240"/>
      <c r="Q138" s="240"/>
      <c r="R138" s="240"/>
      <c r="S138" s="240"/>
      <c r="T138" s="24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2" t="s">
        <v>158</v>
      </c>
      <c r="AU138" s="242" t="s">
        <v>82</v>
      </c>
      <c r="AV138" s="14" t="s">
        <v>82</v>
      </c>
      <c r="AW138" s="14" t="s">
        <v>35</v>
      </c>
      <c r="AX138" s="14" t="s">
        <v>73</v>
      </c>
      <c r="AY138" s="242" t="s">
        <v>145</v>
      </c>
    </row>
    <row r="139" s="15" customFormat="1">
      <c r="A139" s="15"/>
      <c r="B139" s="252"/>
      <c r="C139" s="253"/>
      <c r="D139" s="218" t="s">
        <v>158</v>
      </c>
      <c r="E139" s="254" t="s">
        <v>17</v>
      </c>
      <c r="F139" s="255" t="s">
        <v>258</v>
      </c>
      <c r="G139" s="253"/>
      <c r="H139" s="256">
        <v>892</v>
      </c>
      <c r="I139" s="253"/>
      <c r="J139" s="253"/>
      <c r="K139" s="253"/>
      <c r="L139" s="257"/>
      <c r="M139" s="258"/>
      <c r="N139" s="259"/>
      <c r="O139" s="259"/>
      <c r="P139" s="259"/>
      <c r="Q139" s="259"/>
      <c r="R139" s="259"/>
      <c r="S139" s="259"/>
      <c r="T139" s="260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1" t="s">
        <v>158</v>
      </c>
      <c r="AU139" s="261" t="s">
        <v>82</v>
      </c>
      <c r="AV139" s="15" t="s">
        <v>152</v>
      </c>
      <c r="AW139" s="15" t="s">
        <v>35</v>
      </c>
      <c r="AX139" s="15" t="s">
        <v>80</v>
      </c>
      <c r="AY139" s="261" t="s">
        <v>145</v>
      </c>
    </row>
    <row r="140" s="2" customFormat="1" ht="24.15" customHeight="1">
      <c r="A140" s="34"/>
      <c r="B140" s="35"/>
      <c r="C140" s="206" t="s">
        <v>216</v>
      </c>
      <c r="D140" s="206" t="s">
        <v>147</v>
      </c>
      <c r="E140" s="207" t="s">
        <v>966</v>
      </c>
      <c r="F140" s="208" t="s">
        <v>967</v>
      </c>
      <c r="G140" s="209" t="s">
        <v>174</v>
      </c>
      <c r="H140" s="210">
        <v>149.80000000000001</v>
      </c>
      <c r="I140" s="211">
        <v>69.200000000000003</v>
      </c>
      <c r="J140" s="211">
        <f>ROUND(I140*H140,2)</f>
        <v>10366.16</v>
      </c>
      <c r="K140" s="208" t="s">
        <v>151</v>
      </c>
      <c r="L140" s="40"/>
      <c r="M140" s="212" t="s">
        <v>17</v>
      </c>
      <c r="N140" s="213" t="s">
        <v>44</v>
      </c>
      <c r="O140" s="214">
        <v>0.0030000000000000001</v>
      </c>
      <c r="P140" s="214">
        <f>O140*H140</f>
        <v>0.44940000000000002</v>
      </c>
      <c r="Q140" s="214">
        <v>0.00040000000000000002</v>
      </c>
      <c r="R140" s="214">
        <f>Q140*H140</f>
        <v>0.059920000000000008</v>
      </c>
      <c r="S140" s="214">
        <v>0</v>
      </c>
      <c r="T140" s="215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6" t="s">
        <v>152</v>
      </c>
      <c r="AT140" s="216" t="s">
        <v>147</v>
      </c>
      <c r="AU140" s="216" t="s">
        <v>82</v>
      </c>
      <c r="AY140" s="19" t="s">
        <v>145</v>
      </c>
      <c r="BE140" s="217">
        <f>IF(N140="základní",J140,0)</f>
        <v>10366.16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9" t="s">
        <v>80</v>
      </c>
      <c r="BK140" s="217">
        <f>ROUND(I140*H140,2)</f>
        <v>10366.16</v>
      </c>
      <c r="BL140" s="19" t="s">
        <v>152</v>
      </c>
      <c r="BM140" s="216" t="s">
        <v>968</v>
      </c>
    </row>
    <row r="141" s="2" customFormat="1">
      <c r="A141" s="34"/>
      <c r="B141" s="35"/>
      <c r="C141" s="36"/>
      <c r="D141" s="218" t="s">
        <v>154</v>
      </c>
      <c r="E141" s="36"/>
      <c r="F141" s="219" t="s">
        <v>969</v>
      </c>
      <c r="G141" s="36"/>
      <c r="H141" s="36"/>
      <c r="I141" s="36"/>
      <c r="J141" s="36"/>
      <c r="K141" s="36"/>
      <c r="L141" s="40"/>
      <c r="M141" s="220"/>
      <c r="N141" s="221"/>
      <c r="O141" s="79"/>
      <c r="P141" s="79"/>
      <c r="Q141" s="79"/>
      <c r="R141" s="79"/>
      <c r="S141" s="79"/>
      <c r="T141" s="80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9" t="s">
        <v>154</v>
      </c>
      <c r="AU141" s="19" t="s">
        <v>82</v>
      </c>
    </row>
    <row r="142" s="2" customFormat="1">
      <c r="A142" s="34"/>
      <c r="B142" s="35"/>
      <c r="C142" s="36"/>
      <c r="D142" s="222" t="s">
        <v>156</v>
      </c>
      <c r="E142" s="36"/>
      <c r="F142" s="223" t="s">
        <v>970</v>
      </c>
      <c r="G142" s="36"/>
      <c r="H142" s="36"/>
      <c r="I142" s="36"/>
      <c r="J142" s="36"/>
      <c r="K142" s="36"/>
      <c r="L142" s="40"/>
      <c r="M142" s="220"/>
      <c r="N142" s="221"/>
      <c r="O142" s="79"/>
      <c r="P142" s="79"/>
      <c r="Q142" s="79"/>
      <c r="R142" s="79"/>
      <c r="S142" s="79"/>
      <c r="T142" s="80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9" t="s">
        <v>156</v>
      </c>
      <c r="AU142" s="19" t="s">
        <v>82</v>
      </c>
    </row>
    <row r="143" s="13" customFormat="1">
      <c r="A143" s="13"/>
      <c r="B143" s="224"/>
      <c r="C143" s="225"/>
      <c r="D143" s="218" t="s">
        <v>158</v>
      </c>
      <c r="E143" s="226" t="s">
        <v>17</v>
      </c>
      <c r="F143" s="227" t="s">
        <v>931</v>
      </c>
      <c r="G143" s="225"/>
      <c r="H143" s="226" t="s">
        <v>17</v>
      </c>
      <c r="I143" s="225"/>
      <c r="J143" s="225"/>
      <c r="K143" s="225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158</v>
      </c>
      <c r="AU143" s="232" t="s">
        <v>82</v>
      </c>
      <c r="AV143" s="13" t="s">
        <v>80</v>
      </c>
      <c r="AW143" s="13" t="s">
        <v>35</v>
      </c>
      <c r="AX143" s="13" t="s">
        <v>73</v>
      </c>
      <c r="AY143" s="232" t="s">
        <v>145</v>
      </c>
    </row>
    <row r="144" s="13" customFormat="1">
      <c r="A144" s="13"/>
      <c r="B144" s="224"/>
      <c r="C144" s="225"/>
      <c r="D144" s="218" t="s">
        <v>158</v>
      </c>
      <c r="E144" s="226" t="s">
        <v>17</v>
      </c>
      <c r="F144" s="227" t="s">
        <v>959</v>
      </c>
      <c r="G144" s="225"/>
      <c r="H144" s="226" t="s">
        <v>17</v>
      </c>
      <c r="I144" s="225"/>
      <c r="J144" s="225"/>
      <c r="K144" s="225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158</v>
      </c>
      <c r="AU144" s="232" t="s">
        <v>82</v>
      </c>
      <c r="AV144" s="13" t="s">
        <v>80</v>
      </c>
      <c r="AW144" s="13" t="s">
        <v>35</v>
      </c>
      <c r="AX144" s="13" t="s">
        <v>73</v>
      </c>
      <c r="AY144" s="232" t="s">
        <v>145</v>
      </c>
    </row>
    <row r="145" s="14" customFormat="1">
      <c r="A145" s="14"/>
      <c r="B145" s="233"/>
      <c r="C145" s="234"/>
      <c r="D145" s="218" t="s">
        <v>158</v>
      </c>
      <c r="E145" s="235" t="s">
        <v>17</v>
      </c>
      <c r="F145" s="236" t="s">
        <v>971</v>
      </c>
      <c r="G145" s="234"/>
      <c r="H145" s="237">
        <v>27.899999999999999</v>
      </c>
      <c r="I145" s="234"/>
      <c r="J145" s="234"/>
      <c r="K145" s="234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158</v>
      </c>
      <c r="AU145" s="242" t="s">
        <v>82</v>
      </c>
      <c r="AV145" s="14" t="s">
        <v>82</v>
      </c>
      <c r="AW145" s="14" t="s">
        <v>35</v>
      </c>
      <c r="AX145" s="14" t="s">
        <v>73</v>
      </c>
      <c r="AY145" s="242" t="s">
        <v>145</v>
      </c>
    </row>
    <row r="146" s="14" customFormat="1">
      <c r="A146" s="14"/>
      <c r="B146" s="233"/>
      <c r="C146" s="234"/>
      <c r="D146" s="218" t="s">
        <v>158</v>
      </c>
      <c r="E146" s="235" t="s">
        <v>17</v>
      </c>
      <c r="F146" s="236" t="s">
        <v>972</v>
      </c>
      <c r="G146" s="234"/>
      <c r="H146" s="237">
        <v>8.6999999999999993</v>
      </c>
      <c r="I146" s="234"/>
      <c r="J146" s="234"/>
      <c r="K146" s="234"/>
      <c r="L146" s="238"/>
      <c r="M146" s="239"/>
      <c r="N146" s="240"/>
      <c r="O146" s="240"/>
      <c r="P146" s="240"/>
      <c r="Q146" s="240"/>
      <c r="R146" s="240"/>
      <c r="S146" s="240"/>
      <c r="T146" s="24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2" t="s">
        <v>158</v>
      </c>
      <c r="AU146" s="242" t="s">
        <v>82</v>
      </c>
      <c r="AV146" s="14" t="s">
        <v>82</v>
      </c>
      <c r="AW146" s="14" t="s">
        <v>35</v>
      </c>
      <c r="AX146" s="14" t="s">
        <v>73</v>
      </c>
      <c r="AY146" s="242" t="s">
        <v>145</v>
      </c>
    </row>
    <row r="147" s="14" customFormat="1">
      <c r="A147" s="14"/>
      <c r="B147" s="233"/>
      <c r="C147" s="234"/>
      <c r="D147" s="218" t="s">
        <v>158</v>
      </c>
      <c r="E147" s="235" t="s">
        <v>17</v>
      </c>
      <c r="F147" s="236" t="s">
        <v>973</v>
      </c>
      <c r="G147" s="234"/>
      <c r="H147" s="237">
        <v>23.600000000000001</v>
      </c>
      <c r="I147" s="234"/>
      <c r="J147" s="234"/>
      <c r="K147" s="234"/>
      <c r="L147" s="238"/>
      <c r="M147" s="239"/>
      <c r="N147" s="240"/>
      <c r="O147" s="240"/>
      <c r="P147" s="240"/>
      <c r="Q147" s="240"/>
      <c r="R147" s="240"/>
      <c r="S147" s="240"/>
      <c r="T147" s="24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2" t="s">
        <v>158</v>
      </c>
      <c r="AU147" s="242" t="s">
        <v>82</v>
      </c>
      <c r="AV147" s="14" t="s">
        <v>82</v>
      </c>
      <c r="AW147" s="14" t="s">
        <v>35</v>
      </c>
      <c r="AX147" s="14" t="s">
        <v>73</v>
      </c>
      <c r="AY147" s="242" t="s">
        <v>145</v>
      </c>
    </row>
    <row r="148" s="14" customFormat="1">
      <c r="A148" s="14"/>
      <c r="B148" s="233"/>
      <c r="C148" s="234"/>
      <c r="D148" s="218" t="s">
        <v>158</v>
      </c>
      <c r="E148" s="235" t="s">
        <v>17</v>
      </c>
      <c r="F148" s="236" t="s">
        <v>974</v>
      </c>
      <c r="G148" s="234"/>
      <c r="H148" s="237">
        <v>19.899999999999999</v>
      </c>
      <c r="I148" s="234"/>
      <c r="J148" s="234"/>
      <c r="K148" s="234"/>
      <c r="L148" s="238"/>
      <c r="M148" s="239"/>
      <c r="N148" s="240"/>
      <c r="O148" s="240"/>
      <c r="P148" s="240"/>
      <c r="Q148" s="240"/>
      <c r="R148" s="240"/>
      <c r="S148" s="240"/>
      <c r="T148" s="24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2" t="s">
        <v>158</v>
      </c>
      <c r="AU148" s="242" t="s">
        <v>82</v>
      </c>
      <c r="AV148" s="14" t="s">
        <v>82</v>
      </c>
      <c r="AW148" s="14" t="s">
        <v>35</v>
      </c>
      <c r="AX148" s="14" t="s">
        <v>73</v>
      </c>
      <c r="AY148" s="242" t="s">
        <v>145</v>
      </c>
    </row>
    <row r="149" s="14" customFormat="1">
      <c r="A149" s="14"/>
      <c r="B149" s="233"/>
      <c r="C149" s="234"/>
      <c r="D149" s="218" t="s">
        <v>158</v>
      </c>
      <c r="E149" s="235" t="s">
        <v>17</v>
      </c>
      <c r="F149" s="236" t="s">
        <v>975</v>
      </c>
      <c r="G149" s="234"/>
      <c r="H149" s="237">
        <v>27</v>
      </c>
      <c r="I149" s="234"/>
      <c r="J149" s="234"/>
      <c r="K149" s="234"/>
      <c r="L149" s="238"/>
      <c r="M149" s="239"/>
      <c r="N149" s="240"/>
      <c r="O149" s="240"/>
      <c r="P149" s="240"/>
      <c r="Q149" s="240"/>
      <c r="R149" s="240"/>
      <c r="S149" s="240"/>
      <c r="T149" s="24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2" t="s">
        <v>158</v>
      </c>
      <c r="AU149" s="242" t="s">
        <v>82</v>
      </c>
      <c r="AV149" s="14" t="s">
        <v>82</v>
      </c>
      <c r="AW149" s="14" t="s">
        <v>35</v>
      </c>
      <c r="AX149" s="14" t="s">
        <v>73</v>
      </c>
      <c r="AY149" s="242" t="s">
        <v>145</v>
      </c>
    </row>
    <row r="150" s="14" customFormat="1">
      <c r="A150" s="14"/>
      <c r="B150" s="233"/>
      <c r="C150" s="234"/>
      <c r="D150" s="218" t="s">
        <v>158</v>
      </c>
      <c r="E150" s="235" t="s">
        <v>17</v>
      </c>
      <c r="F150" s="236" t="s">
        <v>976</v>
      </c>
      <c r="G150" s="234"/>
      <c r="H150" s="237">
        <v>20.100000000000001</v>
      </c>
      <c r="I150" s="234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158</v>
      </c>
      <c r="AU150" s="242" t="s">
        <v>82</v>
      </c>
      <c r="AV150" s="14" t="s">
        <v>82</v>
      </c>
      <c r="AW150" s="14" t="s">
        <v>35</v>
      </c>
      <c r="AX150" s="14" t="s">
        <v>73</v>
      </c>
      <c r="AY150" s="242" t="s">
        <v>145</v>
      </c>
    </row>
    <row r="151" s="14" customFormat="1">
      <c r="A151" s="14"/>
      <c r="B151" s="233"/>
      <c r="C151" s="234"/>
      <c r="D151" s="218" t="s">
        <v>158</v>
      </c>
      <c r="E151" s="235" t="s">
        <v>17</v>
      </c>
      <c r="F151" s="236" t="s">
        <v>977</v>
      </c>
      <c r="G151" s="234"/>
      <c r="H151" s="237">
        <v>7.9000000000000004</v>
      </c>
      <c r="I151" s="234"/>
      <c r="J151" s="234"/>
      <c r="K151" s="234"/>
      <c r="L151" s="238"/>
      <c r="M151" s="239"/>
      <c r="N151" s="240"/>
      <c r="O151" s="240"/>
      <c r="P151" s="240"/>
      <c r="Q151" s="240"/>
      <c r="R151" s="240"/>
      <c r="S151" s="240"/>
      <c r="T151" s="24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2" t="s">
        <v>158</v>
      </c>
      <c r="AU151" s="242" t="s">
        <v>82</v>
      </c>
      <c r="AV151" s="14" t="s">
        <v>82</v>
      </c>
      <c r="AW151" s="14" t="s">
        <v>35</v>
      </c>
      <c r="AX151" s="14" t="s">
        <v>73</v>
      </c>
      <c r="AY151" s="242" t="s">
        <v>145</v>
      </c>
    </row>
    <row r="152" s="14" customFormat="1">
      <c r="A152" s="14"/>
      <c r="B152" s="233"/>
      <c r="C152" s="234"/>
      <c r="D152" s="218" t="s">
        <v>158</v>
      </c>
      <c r="E152" s="235" t="s">
        <v>17</v>
      </c>
      <c r="F152" s="236" t="s">
        <v>978</v>
      </c>
      <c r="G152" s="234"/>
      <c r="H152" s="237">
        <v>14.699999999999999</v>
      </c>
      <c r="I152" s="234"/>
      <c r="J152" s="234"/>
      <c r="K152" s="234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158</v>
      </c>
      <c r="AU152" s="242" t="s">
        <v>82</v>
      </c>
      <c r="AV152" s="14" t="s">
        <v>82</v>
      </c>
      <c r="AW152" s="14" t="s">
        <v>35</v>
      </c>
      <c r="AX152" s="14" t="s">
        <v>73</v>
      </c>
      <c r="AY152" s="242" t="s">
        <v>145</v>
      </c>
    </row>
    <row r="153" s="15" customFormat="1">
      <c r="A153" s="15"/>
      <c r="B153" s="252"/>
      <c r="C153" s="253"/>
      <c r="D153" s="218" t="s">
        <v>158</v>
      </c>
      <c r="E153" s="254" t="s">
        <v>17</v>
      </c>
      <c r="F153" s="255" t="s">
        <v>258</v>
      </c>
      <c r="G153" s="253"/>
      <c r="H153" s="256">
        <v>149.80000000000001</v>
      </c>
      <c r="I153" s="253"/>
      <c r="J153" s="253"/>
      <c r="K153" s="253"/>
      <c r="L153" s="257"/>
      <c r="M153" s="258"/>
      <c r="N153" s="259"/>
      <c r="O153" s="259"/>
      <c r="P153" s="259"/>
      <c r="Q153" s="259"/>
      <c r="R153" s="259"/>
      <c r="S153" s="259"/>
      <c r="T153" s="26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61" t="s">
        <v>158</v>
      </c>
      <c r="AU153" s="261" t="s">
        <v>82</v>
      </c>
      <c r="AV153" s="15" t="s">
        <v>152</v>
      </c>
      <c r="AW153" s="15" t="s">
        <v>35</v>
      </c>
      <c r="AX153" s="15" t="s">
        <v>80</v>
      </c>
      <c r="AY153" s="261" t="s">
        <v>145</v>
      </c>
    </row>
    <row r="154" s="2" customFormat="1" ht="24.15" customHeight="1">
      <c r="A154" s="34"/>
      <c r="B154" s="35"/>
      <c r="C154" s="206" t="s">
        <v>224</v>
      </c>
      <c r="D154" s="206" t="s">
        <v>147</v>
      </c>
      <c r="E154" s="207" t="s">
        <v>979</v>
      </c>
      <c r="F154" s="208" t="s">
        <v>980</v>
      </c>
      <c r="G154" s="209" t="s">
        <v>355</v>
      </c>
      <c r="H154" s="210">
        <v>5</v>
      </c>
      <c r="I154" s="211">
        <v>333</v>
      </c>
      <c r="J154" s="211">
        <f>ROUND(I154*H154,2)</f>
        <v>1665</v>
      </c>
      <c r="K154" s="208" t="s">
        <v>151</v>
      </c>
      <c r="L154" s="40"/>
      <c r="M154" s="212" t="s">
        <v>17</v>
      </c>
      <c r="N154" s="213" t="s">
        <v>44</v>
      </c>
      <c r="O154" s="214">
        <v>0.119</v>
      </c>
      <c r="P154" s="214">
        <f>O154*H154</f>
        <v>0.59499999999999997</v>
      </c>
      <c r="Q154" s="214">
        <v>0.0016000000000000001</v>
      </c>
      <c r="R154" s="214">
        <f>Q154*H154</f>
        <v>0.0080000000000000002</v>
      </c>
      <c r="S154" s="214">
        <v>0</v>
      </c>
      <c r="T154" s="215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16" t="s">
        <v>152</v>
      </c>
      <c r="AT154" s="216" t="s">
        <v>147</v>
      </c>
      <c r="AU154" s="216" t="s">
        <v>82</v>
      </c>
      <c r="AY154" s="19" t="s">
        <v>145</v>
      </c>
      <c r="BE154" s="217">
        <f>IF(N154="základní",J154,0)</f>
        <v>1665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9" t="s">
        <v>80</v>
      </c>
      <c r="BK154" s="217">
        <f>ROUND(I154*H154,2)</f>
        <v>1665</v>
      </c>
      <c r="BL154" s="19" t="s">
        <v>152</v>
      </c>
      <c r="BM154" s="216" t="s">
        <v>981</v>
      </c>
    </row>
    <row r="155" s="2" customFormat="1">
      <c r="A155" s="34"/>
      <c r="B155" s="35"/>
      <c r="C155" s="36"/>
      <c r="D155" s="218" t="s">
        <v>154</v>
      </c>
      <c r="E155" s="36"/>
      <c r="F155" s="219" t="s">
        <v>982</v>
      </c>
      <c r="G155" s="36"/>
      <c r="H155" s="36"/>
      <c r="I155" s="36"/>
      <c r="J155" s="36"/>
      <c r="K155" s="36"/>
      <c r="L155" s="40"/>
      <c r="M155" s="220"/>
      <c r="N155" s="221"/>
      <c r="O155" s="79"/>
      <c r="P155" s="79"/>
      <c r="Q155" s="79"/>
      <c r="R155" s="79"/>
      <c r="S155" s="79"/>
      <c r="T155" s="80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9" t="s">
        <v>154</v>
      </c>
      <c r="AU155" s="19" t="s">
        <v>82</v>
      </c>
    </row>
    <row r="156" s="2" customFormat="1">
      <c r="A156" s="34"/>
      <c r="B156" s="35"/>
      <c r="C156" s="36"/>
      <c r="D156" s="222" t="s">
        <v>156</v>
      </c>
      <c r="E156" s="36"/>
      <c r="F156" s="223" t="s">
        <v>983</v>
      </c>
      <c r="G156" s="36"/>
      <c r="H156" s="36"/>
      <c r="I156" s="36"/>
      <c r="J156" s="36"/>
      <c r="K156" s="36"/>
      <c r="L156" s="40"/>
      <c r="M156" s="220"/>
      <c r="N156" s="221"/>
      <c r="O156" s="79"/>
      <c r="P156" s="79"/>
      <c r="Q156" s="79"/>
      <c r="R156" s="79"/>
      <c r="S156" s="79"/>
      <c r="T156" s="80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9" t="s">
        <v>156</v>
      </c>
      <c r="AU156" s="19" t="s">
        <v>82</v>
      </c>
    </row>
    <row r="157" s="13" customFormat="1">
      <c r="A157" s="13"/>
      <c r="B157" s="224"/>
      <c r="C157" s="225"/>
      <c r="D157" s="218" t="s">
        <v>158</v>
      </c>
      <c r="E157" s="226" t="s">
        <v>17</v>
      </c>
      <c r="F157" s="227" t="s">
        <v>931</v>
      </c>
      <c r="G157" s="225"/>
      <c r="H157" s="226" t="s">
        <v>17</v>
      </c>
      <c r="I157" s="225"/>
      <c r="J157" s="225"/>
      <c r="K157" s="225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158</v>
      </c>
      <c r="AU157" s="232" t="s">
        <v>82</v>
      </c>
      <c r="AV157" s="13" t="s">
        <v>80</v>
      </c>
      <c r="AW157" s="13" t="s">
        <v>35</v>
      </c>
      <c r="AX157" s="13" t="s">
        <v>73</v>
      </c>
      <c r="AY157" s="232" t="s">
        <v>145</v>
      </c>
    </row>
    <row r="158" s="13" customFormat="1">
      <c r="A158" s="13"/>
      <c r="B158" s="224"/>
      <c r="C158" s="225"/>
      <c r="D158" s="218" t="s">
        <v>158</v>
      </c>
      <c r="E158" s="226" t="s">
        <v>17</v>
      </c>
      <c r="F158" s="227" t="s">
        <v>959</v>
      </c>
      <c r="G158" s="225"/>
      <c r="H158" s="226" t="s">
        <v>17</v>
      </c>
      <c r="I158" s="225"/>
      <c r="J158" s="225"/>
      <c r="K158" s="225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158</v>
      </c>
      <c r="AU158" s="232" t="s">
        <v>82</v>
      </c>
      <c r="AV158" s="13" t="s">
        <v>80</v>
      </c>
      <c r="AW158" s="13" t="s">
        <v>35</v>
      </c>
      <c r="AX158" s="13" t="s">
        <v>73</v>
      </c>
      <c r="AY158" s="232" t="s">
        <v>145</v>
      </c>
    </row>
    <row r="159" s="14" customFormat="1">
      <c r="A159" s="14"/>
      <c r="B159" s="233"/>
      <c r="C159" s="234"/>
      <c r="D159" s="218" t="s">
        <v>158</v>
      </c>
      <c r="E159" s="235" t="s">
        <v>17</v>
      </c>
      <c r="F159" s="236" t="s">
        <v>984</v>
      </c>
      <c r="G159" s="234"/>
      <c r="H159" s="237">
        <v>5</v>
      </c>
      <c r="I159" s="234"/>
      <c r="J159" s="234"/>
      <c r="K159" s="234"/>
      <c r="L159" s="238"/>
      <c r="M159" s="239"/>
      <c r="N159" s="240"/>
      <c r="O159" s="240"/>
      <c r="P159" s="240"/>
      <c r="Q159" s="240"/>
      <c r="R159" s="240"/>
      <c r="S159" s="240"/>
      <c r="T159" s="24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2" t="s">
        <v>158</v>
      </c>
      <c r="AU159" s="242" t="s">
        <v>82</v>
      </c>
      <c r="AV159" s="14" t="s">
        <v>82</v>
      </c>
      <c r="AW159" s="14" t="s">
        <v>35</v>
      </c>
      <c r="AX159" s="14" t="s">
        <v>80</v>
      </c>
      <c r="AY159" s="242" t="s">
        <v>145</v>
      </c>
    </row>
    <row r="160" s="2" customFormat="1" ht="16.5" customHeight="1">
      <c r="A160" s="34"/>
      <c r="B160" s="35"/>
      <c r="C160" s="206" t="s">
        <v>566</v>
      </c>
      <c r="D160" s="206" t="s">
        <v>147</v>
      </c>
      <c r="E160" s="207" t="s">
        <v>985</v>
      </c>
      <c r="F160" s="208" t="s">
        <v>986</v>
      </c>
      <c r="G160" s="209" t="s">
        <v>174</v>
      </c>
      <c r="H160" s="210">
        <v>1041.8</v>
      </c>
      <c r="I160" s="211">
        <v>7.9000000000000004</v>
      </c>
      <c r="J160" s="211">
        <f>ROUND(I160*H160,2)</f>
        <v>8230.2199999999993</v>
      </c>
      <c r="K160" s="208" t="s">
        <v>151</v>
      </c>
      <c r="L160" s="40"/>
      <c r="M160" s="212" t="s">
        <v>17</v>
      </c>
      <c r="N160" s="213" t="s">
        <v>44</v>
      </c>
      <c r="O160" s="214">
        <v>0.016</v>
      </c>
      <c r="P160" s="214">
        <f>O160*H160</f>
        <v>16.668800000000001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16" t="s">
        <v>152</v>
      </c>
      <c r="AT160" s="216" t="s">
        <v>147</v>
      </c>
      <c r="AU160" s="216" t="s">
        <v>82</v>
      </c>
      <c r="AY160" s="19" t="s">
        <v>145</v>
      </c>
      <c r="BE160" s="217">
        <f>IF(N160="základní",J160,0)</f>
        <v>8230.2199999999993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9" t="s">
        <v>80</v>
      </c>
      <c r="BK160" s="217">
        <f>ROUND(I160*H160,2)</f>
        <v>8230.2199999999993</v>
      </c>
      <c r="BL160" s="19" t="s">
        <v>152</v>
      </c>
      <c r="BM160" s="216" t="s">
        <v>987</v>
      </c>
    </row>
    <row r="161" s="2" customFormat="1">
      <c r="A161" s="34"/>
      <c r="B161" s="35"/>
      <c r="C161" s="36"/>
      <c r="D161" s="218" t="s">
        <v>154</v>
      </c>
      <c r="E161" s="36"/>
      <c r="F161" s="219" t="s">
        <v>988</v>
      </c>
      <c r="G161" s="36"/>
      <c r="H161" s="36"/>
      <c r="I161" s="36"/>
      <c r="J161" s="36"/>
      <c r="K161" s="36"/>
      <c r="L161" s="40"/>
      <c r="M161" s="220"/>
      <c r="N161" s="221"/>
      <c r="O161" s="79"/>
      <c r="P161" s="79"/>
      <c r="Q161" s="79"/>
      <c r="R161" s="79"/>
      <c r="S161" s="79"/>
      <c r="T161" s="80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154</v>
      </c>
      <c r="AU161" s="19" t="s">
        <v>82</v>
      </c>
    </row>
    <row r="162" s="2" customFormat="1">
      <c r="A162" s="34"/>
      <c r="B162" s="35"/>
      <c r="C162" s="36"/>
      <c r="D162" s="222" t="s">
        <v>156</v>
      </c>
      <c r="E162" s="36"/>
      <c r="F162" s="223" t="s">
        <v>989</v>
      </c>
      <c r="G162" s="36"/>
      <c r="H162" s="36"/>
      <c r="I162" s="36"/>
      <c r="J162" s="36"/>
      <c r="K162" s="36"/>
      <c r="L162" s="40"/>
      <c r="M162" s="220"/>
      <c r="N162" s="221"/>
      <c r="O162" s="79"/>
      <c r="P162" s="79"/>
      <c r="Q162" s="79"/>
      <c r="R162" s="79"/>
      <c r="S162" s="79"/>
      <c r="T162" s="80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9" t="s">
        <v>156</v>
      </c>
      <c r="AU162" s="19" t="s">
        <v>82</v>
      </c>
    </row>
    <row r="163" s="13" customFormat="1">
      <c r="A163" s="13"/>
      <c r="B163" s="224"/>
      <c r="C163" s="225"/>
      <c r="D163" s="218" t="s">
        <v>158</v>
      </c>
      <c r="E163" s="226" t="s">
        <v>17</v>
      </c>
      <c r="F163" s="227" t="s">
        <v>931</v>
      </c>
      <c r="G163" s="225"/>
      <c r="H163" s="226" t="s">
        <v>17</v>
      </c>
      <c r="I163" s="225"/>
      <c r="J163" s="225"/>
      <c r="K163" s="225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158</v>
      </c>
      <c r="AU163" s="232" t="s">
        <v>82</v>
      </c>
      <c r="AV163" s="13" t="s">
        <v>80</v>
      </c>
      <c r="AW163" s="13" t="s">
        <v>35</v>
      </c>
      <c r="AX163" s="13" t="s">
        <v>73</v>
      </c>
      <c r="AY163" s="232" t="s">
        <v>145</v>
      </c>
    </row>
    <row r="164" s="13" customFormat="1">
      <c r="A164" s="13"/>
      <c r="B164" s="224"/>
      <c r="C164" s="225"/>
      <c r="D164" s="218" t="s">
        <v>158</v>
      </c>
      <c r="E164" s="226" t="s">
        <v>17</v>
      </c>
      <c r="F164" s="227" t="s">
        <v>959</v>
      </c>
      <c r="G164" s="225"/>
      <c r="H164" s="226" t="s">
        <v>17</v>
      </c>
      <c r="I164" s="225"/>
      <c r="J164" s="225"/>
      <c r="K164" s="225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158</v>
      </c>
      <c r="AU164" s="232" t="s">
        <v>82</v>
      </c>
      <c r="AV164" s="13" t="s">
        <v>80</v>
      </c>
      <c r="AW164" s="13" t="s">
        <v>35</v>
      </c>
      <c r="AX164" s="13" t="s">
        <v>73</v>
      </c>
      <c r="AY164" s="232" t="s">
        <v>145</v>
      </c>
    </row>
    <row r="165" s="14" customFormat="1">
      <c r="A165" s="14"/>
      <c r="B165" s="233"/>
      <c r="C165" s="234"/>
      <c r="D165" s="218" t="s">
        <v>158</v>
      </c>
      <c r="E165" s="235" t="s">
        <v>17</v>
      </c>
      <c r="F165" s="236" t="s">
        <v>990</v>
      </c>
      <c r="G165" s="234"/>
      <c r="H165" s="237">
        <v>1041.8</v>
      </c>
      <c r="I165" s="234"/>
      <c r="J165" s="234"/>
      <c r="K165" s="234"/>
      <c r="L165" s="238"/>
      <c r="M165" s="239"/>
      <c r="N165" s="240"/>
      <c r="O165" s="240"/>
      <c r="P165" s="240"/>
      <c r="Q165" s="240"/>
      <c r="R165" s="240"/>
      <c r="S165" s="240"/>
      <c r="T165" s="24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2" t="s">
        <v>158</v>
      </c>
      <c r="AU165" s="242" t="s">
        <v>82</v>
      </c>
      <c r="AV165" s="14" t="s">
        <v>82</v>
      </c>
      <c r="AW165" s="14" t="s">
        <v>35</v>
      </c>
      <c r="AX165" s="14" t="s">
        <v>80</v>
      </c>
      <c r="AY165" s="242" t="s">
        <v>145</v>
      </c>
    </row>
    <row r="166" s="2" customFormat="1" ht="16.5" customHeight="1">
      <c r="A166" s="34"/>
      <c r="B166" s="35"/>
      <c r="C166" s="206" t="s">
        <v>8</v>
      </c>
      <c r="D166" s="206" t="s">
        <v>147</v>
      </c>
      <c r="E166" s="207" t="s">
        <v>991</v>
      </c>
      <c r="F166" s="208" t="s">
        <v>992</v>
      </c>
      <c r="G166" s="209" t="s">
        <v>355</v>
      </c>
      <c r="H166" s="210">
        <v>5</v>
      </c>
      <c r="I166" s="211">
        <v>39.799999999999997</v>
      </c>
      <c r="J166" s="211">
        <f>ROUND(I166*H166,2)</f>
        <v>199</v>
      </c>
      <c r="K166" s="208" t="s">
        <v>151</v>
      </c>
      <c r="L166" s="40"/>
      <c r="M166" s="212" t="s">
        <v>17</v>
      </c>
      <c r="N166" s="213" t="s">
        <v>44</v>
      </c>
      <c r="O166" s="214">
        <v>0.083000000000000004</v>
      </c>
      <c r="P166" s="214">
        <f>O166*H166</f>
        <v>0.41500000000000004</v>
      </c>
      <c r="Q166" s="214">
        <v>1.0000000000000001E-05</v>
      </c>
      <c r="R166" s="214">
        <f>Q166*H166</f>
        <v>5.0000000000000002E-05</v>
      </c>
      <c r="S166" s="214">
        <v>0</v>
      </c>
      <c r="T166" s="215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16" t="s">
        <v>152</v>
      </c>
      <c r="AT166" s="216" t="s">
        <v>147</v>
      </c>
      <c r="AU166" s="216" t="s">
        <v>82</v>
      </c>
      <c r="AY166" s="19" t="s">
        <v>145</v>
      </c>
      <c r="BE166" s="217">
        <f>IF(N166="základní",J166,0)</f>
        <v>199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9" t="s">
        <v>80</v>
      </c>
      <c r="BK166" s="217">
        <f>ROUND(I166*H166,2)</f>
        <v>199</v>
      </c>
      <c r="BL166" s="19" t="s">
        <v>152</v>
      </c>
      <c r="BM166" s="216" t="s">
        <v>993</v>
      </c>
    </row>
    <row r="167" s="2" customFormat="1">
      <c r="A167" s="34"/>
      <c r="B167" s="35"/>
      <c r="C167" s="36"/>
      <c r="D167" s="218" t="s">
        <v>154</v>
      </c>
      <c r="E167" s="36"/>
      <c r="F167" s="219" t="s">
        <v>994</v>
      </c>
      <c r="G167" s="36"/>
      <c r="H167" s="36"/>
      <c r="I167" s="36"/>
      <c r="J167" s="36"/>
      <c r="K167" s="36"/>
      <c r="L167" s="40"/>
      <c r="M167" s="220"/>
      <c r="N167" s="221"/>
      <c r="O167" s="79"/>
      <c r="P167" s="79"/>
      <c r="Q167" s="79"/>
      <c r="R167" s="79"/>
      <c r="S167" s="79"/>
      <c r="T167" s="80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9" t="s">
        <v>154</v>
      </c>
      <c r="AU167" s="19" t="s">
        <v>82</v>
      </c>
    </row>
    <row r="168" s="2" customFormat="1">
      <c r="A168" s="34"/>
      <c r="B168" s="35"/>
      <c r="C168" s="36"/>
      <c r="D168" s="222" t="s">
        <v>156</v>
      </c>
      <c r="E168" s="36"/>
      <c r="F168" s="223" t="s">
        <v>995</v>
      </c>
      <c r="G168" s="36"/>
      <c r="H168" s="36"/>
      <c r="I168" s="36"/>
      <c r="J168" s="36"/>
      <c r="K168" s="36"/>
      <c r="L168" s="40"/>
      <c r="M168" s="220"/>
      <c r="N168" s="221"/>
      <c r="O168" s="79"/>
      <c r="P168" s="79"/>
      <c r="Q168" s="79"/>
      <c r="R168" s="79"/>
      <c r="S168" s="79"/>
      <c r="T168" s="80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9" t="s">
        <v>156</v>
      </c>
      <c r="AU168" s="19" t="s">
        <v>82</v>
      </c>
    </row>
    <row r="169" s="13" customFormat="1">
      <c r="A169" s="13"/>
      <c r="B169" s="224"/>
      <c r="C169" s="225"/>
      <c r="D169" s="218" t="s">
        <v>158</v>
      </c>
      <c r="E169" s="226" t="s">
        <v>17</v>
      </c>
      <c r="F169" s="227" t="s">
        <v>931</v>
      </c>
      <c r="G169" s="225"/>
      <c r="H169" s="226" t="s">
        <v>17</v>
      </c>
      <c r="I169" s="225"/>
      <c r="J169" s="225"/>
      <c r="K169" s="225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158</v>
      </c>
      <c r="AU169" s="232" t="s">
        <v>82</v>
      </c>
      <c r="AV169" s="13" t="s">
        <v>80</v>
      </c>
      <c r="AW169" s="13" t="s">
        <v>35</v>
      </c>
      <c r="AX169" s="13" t="s">
        <v>73</v>
      </c>
      <c r="AY169" s="232" t="s">
        <v>145</v>
      </c>
    </row>
    <row r="170" s="13" customFormat="1">
      <c r="A170" s="13"/>
      <c r="B170" s="224"/>
      <c r="C170" s="225"/>
      <c r="D170" s="218" t="s">
        <v>158</v>
      </c>
      <c r="E170" s="226" t="s">
        <v>17</v>
      </c>
      <c r="F170" s="227" t="s">
        <v>959</v>
      </c>
      <c r="G170" s="225"/>
      <c r="H170" s="226" t="s">
        <v>17</v>
      </c>
      <c r="I170" s="225"/>
      <c r="J170" s="225"/>
      <c r="K170" s="225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158</v>
      </c>
      <c r="AU170" s="232" t="s">
        <v>82</v>
      </c>
      <c r="AV170" s="13" t="s">
        <v>80</v>
      </c>
      <c r="AW170" s="13" t="s">
        <v>35</v>
      </c>
      <c r="AX170" s="13" t="s">
        <v>73</v>
      </c>
      <c r="AY170" s="232" t="s">
        <v>145</v>
      </c>
    </row>
    <row r="171" s="14" customFormat="1">
      <c r="A171" s="14"/>
      <c r="B171" s="233"/>
      <c r="C171" s="234"/>
      <c r="D171" s="218" t="s">
        <v>158</v>
      </c>
      <c r="E171" s="235" t="s">
        <v>17</v>
      </c>
      <c r="F171" s="236" t="s">
        <v>984</v>
      </c>
      <c r="G171" s="234"/>
      <c r="H171" s="237">
        <v>5</v>
      </c>
      <c r="I171" s="234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2" t="s">
        <v>158</v>
      </c>
      <c r="AU171" s="242" t="s">
        <v>82</v>
      </c>
      <c r="AV171" s="14" t="s">
        <v>82</v>
      </c>
      <c r="AW171" s="14" t="s">
        <v>35</v>
      </c>
      <c r="AX171" s="14" t="s">
        <v>80</v>
      </c>
      <c r="AY171" s="242" t="s">
        <v>145</v>
      </c>
    </row>
    <row r="172" s="2" customFormat="1" ht="24.15" customHeight="1">
      <c r="A172" s="34"/>
      <c r="B172" s="35"/>
      <c r="C172" s="206" t="s">
        <v>231</v>
      </c>
      <c r="D172" s="206" t="s">
        <v>147</v>
      </c>
      <c r="E172" s="207" t="s">
        <v>996</v>
      </c>
      <c r="F172" s="208" t="s">
        <v>997</v>
      </c>
      <c r="G172" s="209" t="s">
        <v>262</v>
      </c>
      <c r="H172" s="210">
        <v>1</v>
      </c>
      <c r="I172" s="211">
        <v>71.099999999999994</v>
      </c>
      <c r="J172" s="211">
        <f>ROUND(I172*H172,2)</f>
        <v>71.099999999999994</v>
      </c>
      <c r="K172" s="208" t="s">
        <v>151</v>
      </c>
      <c r="L172" s="40"/>
      <c r="M172" s="212" t="s">
        <v>17</v>
      </c>
      <c r="N172" s="213" t="s">
        <v>44</v>
      </c>
      <c r="O172" s="214">
        <v>0.17399999999999999</v>
      </c>
      <c r="P172" s="214">
        <f>O172*H172</f>
        <v>0.17399999999999999</v>
      </c>
      <c r="Q172" s="214">
        <v>0</v>
      </c>
      <c r="R172" s="214">
        <f>Q172*H172</f>
        <v>0</v>
      </c>
      <c r="S172" s="214">
        <v>0.0040000000000000001</v>
      </c>
      <c r="T172" s="215">
        <f>S172*H172</f>
        <v>0.0040000000000000001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16" t="s">
        <v>152</v>
      </c>
      <c r="AT172" s="216" t="s">
        <v>147</v>
      </c>
      <c r="AU172" s="216" t="s">
        <v>82</v>
      </c>
      <c r="AY172" s="19" t="s">
        <v>145</v>
      </c>
      <c r="BE172" s="217">
        <f>IF(N172="základní",J172,0)</f>
        <v>71.099999999999994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9" t="s">
        <v>80</v>
      </c>
      <c r="BK172" s="217">
        <f>ROUND(I172*H172,2)</f>
        <v>71.099999999999994</v>
      </c>
      <c r="BL172" s="19" t="s">
        <v>152</v>
      </c>
      <c r="BM172" s="216" t="s">
        <v>998</v>
      </c>
    </row>
    <row r="173" s="2" customFormat="1">
      <c r="A173" s="34"/>
      <c r="B173" s="35"/>
      <c r="C173" s="36"/>
      <c r="D173" s="218" t="s">
        <v>154</v>
      </c>
      <c r="E173" s="36"/>
      <c r="F173" s="219" t="s">
        <v>999</v>
      </c>
      <c r="G173" s="36"/>
      <c r="H173" s="36"/>
      <c r="I173" s="36"/>
      <c r="J173" s="36"/>
      <c r="K173" s="36"/>
      <c r="L173" s="40"/>
      <c r="M173" s="220"/>
      <c r="N173" s="221"/>
      <c r="O173" s="79"/>
      <c r="P173" s="79"/>
      <c r="Q173" s="79"/>
      <c r="R173" s="79"/>
      <c r="S173" s="79"/>
      <c r="T173" s="80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9" t="s">
        <v>154</v>
      </c>
      <c r="AU173" s="19" t="s">
        <v>82</v>
      </c>
    </row>
    <row r="174" s="2" customFormat="1">
      <c r="A174" s="34"/>
      <c r="B174" s="35"/>
      <c r="C174" s="36"/>
      <c r="D174" s="222" t="s">
        <v>156</v>
      </c>
      <c r="E174" s="36"/>
      <c r="F174" s="223" t="s">
        <v>1000</v>
      </c>
      <c r="G174" s="36"/>
      <c r="H174" s="36"/>
      <c r="I174" s="36"/>
      <c r="J174" s="36"/>
      <c r="K174" s="36"/>
      <c r="L174" s="40"/>
      <c r="M174" s="220"/>
      <c r="N174" s="221"/>
      <c r="O174" s="79"/>
      <c r="P174" s="79"/>
      <c r="Q174" s="79"/>
      <c r="R174" s="79"/>
      <c r="S174" s="79"/>
      <c r="T174" s="80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9" t="s">
        <v>156</v>
      </c>
      <c r="AU174" s="19" t="s">
        <v>82</v>
      </c>
    </row>
    <row r="175" s="13" customFormat="1">
      <c r="A175" s="13"/>
      <c r="B175" s="224"/>
      <c r="C175" s="225"/>
      <c r="D175" s="218" t="s">
        <v>158</v>
      </c>
      <c r="E175" s="226" t="s">
        <v>17</v>
      </c>
      <c r="F175" s="227" t="s">
        <v>931</v>
      </c>
      <c r="G175" s="225"/>
      <c r="H175" s="226" t="s">
        <v>17</v>
      </c>
      <c r="I175" s="225"/>
      <c r="J175" s="225"/>
      <c r="K175" s="225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158</v>
      </c>
      <c r="AU175" s="232" t="s">
        <v>82</v>
      </c>
      <c r="AV175" s="13" t="s">
        <v>80</v>
      </c>
      <c r="AW175" s="13" t="s">
        <v>35</v>
      </c>
      <c r="AX175" s="13" t="s">
        <v>73</v>
      </c>
      <c r="AY175" s="232" t="s">
        <v>145</v>
      </c>
    </row>
    <row r="176" s="13" customFormat="1">
      <c r="A176" s="13"/>
      <c r="B176" s="224"/>
      <c r="C176" s="225"/>
      <c r="D176" s="218" t="s">
        <v>158</v>
      </c>
      <c r="E176" s="226" t="s">
        <v>17</v>
      </c>
      <c r="F176" s="227" t="s">
        <v>1001</v>
      </c>
      <c r="G176" s="225"/>
      <c r="H176" s="226" t="s">
        <v>17</v>
      </c>
      <c r="I176" s="225"/>
      <c r="J176" s="225"/>
      <c r="K176" s="225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158</v>
      </c>
      <c r="AU176" s="232" t="s">
        <v>82</v>
      </c>
      <c r="AV176" s="13" t="s">
        <v>80</v>
      </c>
      <c r="AW176" s="13" t="s">
        <v>35</v>
      </c>
      <c r="AX176" s="13" t="s">
        <v>73</v>
      </c>
      <c r="AY176" s="232" t="s">
        <v>145</v>
      </c>
    </row>
    <row r="177" s="14" customFormat="1">
      <c r="A177" s="14"/>
      <c r="B177" s="233"/>
      <c r="C177" s="234"/>
      <c r="D177" s="218" t="s">
        <v>158</v>
      </c>
      <c r="E177" s="235" t="s">
        <v>17</v>
      </c>
      <c r="F177" s="236" t="s">
        <v>80</v>
      </c>
      <c r="G177" s="234"/>
      <c r="H177" s="237">
        <v>1</v>
      </c>
      <c r="I177" s="234"/>
      <c r="J177" s="234"/>
      <c r="K177" s="234"/>
      <c r="L177" s="238"/>
      <c r="M177" s="262"/>
      <c r="N177" s="263"/>
      <c r="O177" s="263"/>
      <c r="P177" s="263"/>
      <c r="Q177" s="263"/>
      <c r="R177" s="263"/>
      <c r="S177" s="263"/>
      <c r="T177" s="26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2" t="s">
        <v>158</v>
      </c>
      <c r="AU177" s="242" t="s">
        <v>82</v>
      </c>
      <c r="AV177" s="14" t="s">
        <v>82</v>
      </c>
      <c r="AW177" s="14" t="s">
        <v>35</v>
      </c>
      <c r="AX177" s="14" t="s">
        <v>80</v>
      </c>
      <c r="AY177" s="242" t="s">
        <v>145</v>
      </c>
    </row>
    <row r="178" s="2" customFormat="1" ht="6.96" customHeight="1">
      <c r="A178" s="34"/>
      <c r="B178" s="54"/>
      <c r="C178" s="55"/>
      <c r="D178" s="55"/>
      <c r="E178" s="55"/>
      <c r="F178" s="55"/>
      <c r="G178" s="55"/>
      <c r="H178" s="55"/>
      <c r="I178" s="55"/>
      <c r="J178" s="55"/>
      <c r="K178" s="55"/>
      <c r="L178" s="40"/>
      <c r="M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</row>
  </sheetData>
  <sheetProtection sheet="1" autoFilter="0" formatColumns="0" formatRows="0" objects="1" scenarios="1" spinCount="100000" saltValue="Gvgh7YZeklmRN6IQxmi7H/agOdRRUTCFBLEVSw4WnwGH8xnsde2uEkzCp3DWjO0ET54+hD5vwhm7jw0sUQM1uA==" hashValue="nptdJCV+z867OhulnQXrVryHz53TS/gEQQe6UrNlRkI3ngrHRHxcqdpAHTtja9pOGYBsO1I2mwb2tT7U8tXK/w==" algorithmName="SHA-512" password="CC35"/>
  <autoFilter ref="C86:K17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5_02/914111111"/>
    <hyperlink ref="F118" r:id="rId2" display="https://podminky.urs.cz/item/CS_URS_2025_02/914511111"/>
    <hyperlink ref="F129" r:id="rId3" display="https://podminky.urs.cz/item/CS_URS_2025_02/915211111"/>
    <hyperlink ref="F142" r:id="rId4" display="https://podminky.urs.cz/item/CS_URS_2025_02/915221111"/>
    <hyperlink ref="F156" r:id="rId5" display="https://podminky.urs.cz/item/CS_URS_2025_02/915231111"/>
    <hyperlink ref="F162" r:id="rId6" display="https://podminky.urs.cz/item/CS_URS_2025_02/915611111"/>
    <hyperlink ref="F168" r:id="rId7" display="https://podminky.urs.cz/item/CS_URS_2025_02/915621111"/>
    <hyperlink ref="F174" r:id="rId8" display="https://podminky.urs.cz/item/CS_URS_2025_02/966006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2"/>
      <c r="AT3" s="19" t="s">
        <v>82</v>
      </c>
    </row>
    <row r="4" s="1" customFormat="1" ht="24.96" customHeight="1">
      <c r="B4" s="22"/>
      <c r="D4" s="135" t="s">
        <v>112</v>
      </c>
      <c r="L4" s="22"/>
      <c r="M4" s="13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7" t="s">
        <v>14</v>
      </c>
      <c r="L6" s="22"/>
    </row>
    <row r="7" s="1" customFormat="1" ht="16.5" customHeight="1">
      <c r="B7" s="22"/>
      <c r="E7" s="138" t="str">
        <f>'Rekapitulace stavby'!K6</f>
        <v>P + R Voroněž_aktualizace</v>
      </c>
      <c r="F7" s="137"/>
      <c r="G7" s="137"/>
      <c r="H7" s="137"/>
      <c r="L7" s="22"/>
    </row>
    <row r="8" s="1" customFormat="1" ht="12" customHeight="1">
      <c r="B8" s="22"/>
      <c r="D8" s="137" t="s">
        <v>113</v>
      </c>
      <c r="L8" s="22"/>
    </row>
    <row r="9" s="2" customFormat="1" ht="16.5" customHeight="1">
      <c r="A9" s="34"/>
      <c r="B9" s="40"/>
      <c r="C9" s="34"/>
      <c r="D9" s="34"/>
      <c r="E9" s="138" t="s">
        <v>1002</v>
      </c>
      <c r="F9" s="34"/>
      <c r="G9" s="34"/>
      <c r="H9" s="34"/>
      <c r="I9" s="34"/>
      <c r="J9" s="34"/>
      <c r="K9" s="34"/>
      <c r="L9" s="13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7" t="s">
        <v>115</v>
      </c>
      <c r="E10" s="34"/>
      <c r="F10" s="34"/>
      <c r="G10" s="34"/>
      <c r="H10" s="34"/>
      <c r="I10" s="34"/>
      <c r="J10" s="34"/>
      <c r="K10" s="34"/>
      <c r="L10" s="13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0" t="s">
        <v>1003</v>
      </c>
      <c r="F11" s="34"/>
      <c r="G11" s="34"/>
      <c r="H11" s="34"/>
      <c r="I11" s="34"/>
      <c r="J11" s="34"/>
      <c r="K11" s="34"/>
      <c r="L11" s="13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3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7" t="s">
        <v>16</v>
      </c>
      <c r="E13" s="34"/>
      <c r="F13" s="128" t="s">
        <v>17</v>
      </c>
      <c r="G13" s="34"/>
      <c r="H13" s="34"/>
      <c r="I13" s="137" t="s">
        <v>18</v>
      </c>
      <c r="J13" s="128" t="s">
        <v>17</v>
      </c>
      <c r="K13" s="34"/>
      <c r="L13" s="13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19</v>
      </c>
      <c r="E14" s="34"/>
      <c r="F14" s="128" t="s">
        <v>20</v>
      </c>
      <c r="G14" s="34"/>
      <c r="H14" s="34"/>
      <c r="I14" s="137" t="s">
        <v>21</v>
      </c>
      <c r="J14" s="141" t="str">
        <f>'Rekapitulace stavby'!AN8</f>
        <v>1. 10. 2025</v>
      </c>
      <c r="K14" s="34"/>
      <c r="L14" s="13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3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7" t="s">
        <v>23</v>
      </c>
      <c r="E16" s="34"/>
      <c r="F16" s="34"/>
      <c r="G16" s="34"/>
      <c r="H16" s="34"/>
      <c r="I16" s="137" t="s">
        <v>24</v>
      </c>
      <c r="J16" s="128" t="s">
        <v>25</v>
      </c>
      <c r="K16" s="34"/>
      <c r="L16" s="13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8" t="s">
        <v>26</v>
      </c>
      <c r="F17" s="34"/>
      <c r="G17" s="34"/>
      <c r="H17" s="34"/>
      <c r="I17" s="137" t="s">
        <v>27</v>
      </c>
      <c r="J17" s="128" t="s">
        <v>28</v>
      </c>
      <c r="K17" s="34"/>
      <c r="L17" s="13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3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7" t="s">
        <v>29</v>
      </c>
      <c r="E19" s="34"/>
      <c r="F19" s="34"/>
      <c r="G19" s="34"/>
      <c r="H19" s="34"/>
      <c r="I19" s="137" t="s">
        <v>24</v>
      </c>
      <c r="J19" s="128" t="str">
        <f>'Rekapitulace stavby'!AN13</f>
        <v/>
      </c>
      <c r="K19" s="34"/>
      <c r="L19" s="13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128" t="str">
        <f>'Rekapitulace stavby'!E14</f>
        <v xml:space="preserve"> </v>
      </c>
      <c r="F20" s="128"/>
      <c r="G20" s="128"/>
      <c r="H20" s="128"/>
      <c r="I20" s="137" t="s">
        <v>27</v>
      </c>
      <c r="J20" s="128" t="str">
        <f>'Rekapitulace stavby'!AN14</f>
        <v/>
      </c>
      <c r="K20" s="34"/>
      <c r="L20" s="13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3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7" t="s">
        <v>31</v>
      </c>
      <c r="E22" s="34"/>
      <c r="F22" s="34"/>
      <c r="G22" s="34"/>
      <c r="H22" s="34"/>
      <c r="I22" s="137" t="s">
        <v>24</v>
      </c>
      <c r="J22" s="128" t="s">
        <v>32</v>
      </c>
      <c r="K22" s="34"/>
      <c r="L22" s="13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8" t="s">
        <v>33</v>
      </c>
      <c r="F23" s="34"/>
      <c r="G23" s="34"/>
      <c r="H23" s="34"/>
      <c r="I23" s="137" t="s">
        <v>27</v>
      </c>
      <c r="J23" s="128" t="s">
        <v>34</v>
      </c>
      <c r="K23" s="34"/>
      <c r="L23" s="13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3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7" t="s">
        <v>36</v>
      </c>
      <c r="E25" s="34"/>
      <c r="F25" s="34"/>
      <c r="G25" s="34"/>
      <c r="H25" s="34"/>
      <c r="I25" s="137" t="s">
        <v>24</v>
      </c>
      <c r="J25" s="128" t="s">
        <v>32</v>
      </c>
      <c r="K25" s="34"/>
      <c r="L25" s="13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8" t="s">
        <v>33</v>
      </c>
      <c r="F26" s="34"/>
      <c r="G26" s="34"/>
      <c r="H26" s="34"/>
      <c r="I26" s="137" t="s">
        <v>27</v>
      </c>
      <c r="J26" s="128" t="s">
        <v>34</v>
      </c>
      <c r="K26" s="34"/>
      <c r="L26" s="13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3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7" t="s">
        <v>37</v>
      </c>
      <c r="E28" s="34"/>
      <c r="F28" s="34"/>
      <c r="G28" s="34"/>
      <c r="H28" s="34"/>
      <c r="I28" s="34"/>
      <c r="J28" s="34"/>
      <c r="K28" s="34"/>
      <c r="L28" s="13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3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6"/>
      <c r="J31" s="146"/>
      <c r="K31" s="146"/>
      <c r="L31" s="13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7" t="s">
        <v>39</v>
      </c>
      <c r="E32" s="34"/>
      <c r="F32" s="34"/>
      <c r="G32" s="34"/>
      <c r="H32" s="34"/>
      <c r="I32" s="34"/>
      <c r="J32" s="148">
        <f>ROUND(J93, 2)</f>
        <v>1120976.23</v>
      </c>
      <c r="K32" s="34"/>
      <c r="L32" s="13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3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49" t="s">
        <v>41</v>
      </c>
      <c r="G34" s="34"/>
      <c r="H34" s="34"/>
      <c r="I34" s="149" t="s">
        <v>40</v>
      </c>
      <c r="J34" s="149" t="s">
        <v>42</v>
      </c>
      <c r="K34" s="34"/>
      <c r="L34" s="13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0" t="s">
        <v>43</v>
      </c>
      <c r="E35" s="137" t="s">
        <v>44</v>
      </c>
      <c r="F35" s="151">
        <f>ROUND((SUM(BE93:BE329)),  2)</f>
        <v>1120976.23</v>
      </c>
      <c r="G35" s="34"/>
      <c r="H35" s="34"/>
      <c r="I35" s="152">
        <v>0.20999999999999999</v>
      </c>
      <c r="J35" s="151">
        <f>ROUND(((SUM(BE93:BE329))*I35),  2)</f>
        <v>235405.01000000001</v>
      </c>
      <c r="K35" s="34"/>
      <c r="L35" s="13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45</v>
      </c>
      <c r="F36" s="151">
        <f>ROUND((SUM(BF93:BF329)),  2)</f>
        <v>0</v>
      </c>
      <c r="G36" s="34"/>
      <c r="H36" s="34"/>
      <c r="I36" s="152">
        <v>0.12</v>
      </c>
      <c r="J36" s="151">
        <f>ROUND(((SUM(BF93:BF329))*I36),  2)</f>
        <v>0</v>
      </c>
      <c r="K36" s="34"/>
      <c r="L36" s="13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46</v>
      </c>
      <c r="F37" s="151">
        <f>ROUND((SUM(BG93:BG329)),  2)</f>
        <v>0</v>
      </c>
      <c r="G37" s="34"/>
      <c r="H37" s="34"/>
      <c r="I37" s="152">
        <v>0.20999999999999999</v>
      </c>
      <c r="J37" s="151">
        <f>0</f>
        <v>0</v>
      </c>
      <c r="K37" s="34"/>
      <c r="L37" s="13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47</v>
      </c>
      <c r="F38" s="151">
        <f>ROUND((SUM(BH93:BH329)),  2)</f>
        <v>0</v>
      </c>
      <c r="G38" s="34"/>
      <c r="H38" s="34"/>
      <c r="I38" s="152">
        <v>0.12</v>
      </c>
      <c r="J38" s="151">
        <f>0</f>
        <v>0</v>
      </c>
      <c r="K38" s="34"/>
      <c r="L38" s="13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48</v>
      </c>
      <c r="F39" s="151">
        <f>ROUND((SUM(BI93:BI329)),  2)</f>
        <v>0</v>
      </c>
      <c r="G39" s="34"/>
      <c r="H39" s="34"/>
      <c r="I39" s="152">
        <v>0</v>
      </c>
      <c r="J39" s="151">
        <f>0</f>
        <v>0</v>
      </c>
      <c r="K39" s="34"/>
      <c r="L39" s="13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3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8">
        <f>SUM(J32:J39)</f>
        <v>1356381.24</v>
      </c>
      <c r="K41" s="159"/>
      <c r="L41" s="13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="2" customFormat="1" ht="6.96" customHeight="1">
      <c r="A46" s="34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24.96" customHeight="1">
      <c r="A47" s="34"/>
      <c r="B47" s="35"/>
      <c r="C47" s="25" t="s">
        <v>117</v>
      </c>
      <c r="D47" s="36"/>
      <c r="E47" s="36"/>
      <c r="F47" s="36"/>
      <c r="G47" s="36"/>
      <c r="H47" s="36"/>
      <c r="I47" s="36"/>
      <c r="J47" s="36"/>
      <c r="K47" s="36"/>
      <c r="L47" s="13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3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14</v>
      </c>
      <c r="D49" s="36"/>
      <c r="E49" s="36"/>
      <c r="F49" s="36"/>
      <c r="G49" s="36"/>
      <c r="H49" s="36"/>
      <c r="I49" s="36"/>
      <c r="J49" s="36"/>
      <c r="K49" s="36"/>
      <c r="L49" s="13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164" t="str">
        <f>E7</f>
        <v>P + R Voroněž_aktualizace</v>
      </c>
      <c r="F50" s="31"/>
      <c r="G50" s="31"/>
      <c r="H50" s="31"/>
      <c r="I50" s="36"/>
      <c r="J50" s="36"/>
      <c r="K50" s="36"/>
      <c r="L50" s="13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34"/>
      <c r="B52" s="35"/>
      <c r="C52" s="36"/>
      <c r="D52" s="36"/>
      <c r="E52" s="164" t="s">
        <v>1002</v>
      </c>
      <c r="F52" s="36"/>
      <c r="G52" s="36"/>
      <c r="H52" s="36"/>
      <c r="I52" s="36"/>
      <c r="J52" s="36"/>
      <c r="K52" s="36"/>
      <c r="L52" s="13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12" customHeight="1">
      <c r="A53" s="34"/>
      <c r="B53" s="35"/>
      <c r="C53" s="31" t="s">
        <v>115</v>
      </c>
      <c r="D53" s="36"/>
      <c r="E53" s="36"/>
      <c r="F53" s="36"/>
      <c r="G53" s="36"/>
      <c r="H53" s="36"/>
      <c r="I53" s="36"/>
      <c r="J53" s="36"/>
      <c r="K53" s="36"/>
      <c r="L53" s="13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6.5" customHeight="1">
      <c r="A54" s="34"/>
      <c r="B54" s="35"/>
      <c r="C54" s="36"/>
      <c r="D54" s="36"/>
      <c r="E54" s="64" t="str">
        <f>E11</f>
        <v>SO 412.1 - Výkopové práce</v>
      </c>
      <c r="F54" s="36"/>
      <c r="G54" s="36"/>
      <c r="H54" s="36"/>
      <c r="I54" s="36"/>
      <c r="J54" s="36"/>
      <c r="K54" s="36"/>
      <c r="L54" s="13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3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2" customHeight="1">
      <c r="A56" s="34"/>
      <c r="B56" s="35"/>
      <c r="C56" s="31" t="s">
        <v>19</v>
      </c>
      <c r="D56" s="36"/>
      <c r="E56" s="36"/>
      <c r="F56" s="28" t="str">
        <f>F14</f>
        <v>Brno</v>
      </c>
      <c r="G56" s="36"/>
      <c r="H56" s="36"/>
      <c r="I56" s="31" t="s">
        <v>21</v>
      </c>
      <c r="J56" s="67" t="str">
        <f>IF(J14="","",J14)</f>
        <v>1. 10. 2025</v>
      </c>
      <c r="K56" s="36"/>
      <c r="L56" s="13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3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5.15" customHeight="1">
      <c r="A58" s="34"/>
      <c r="B58" s="35"/>
      <c r="C58" s="31" t="s">
        <v>23</v>
      </c>
      <c r="D58" s="36"/>
      <c r="E58" s="36"/>
      <c r="F58" s="28" t="str">
        <f>E17</f>
        <v>Brněnské komunikace, a.s.</v>
      </c>
      <c r="G58" s="36"/>
      <c r="H58" s="36"/>
      <c r="I58" s="31" t="s">
        <v>31</v>
      </c>
      <c r="J58" s="32" t="str">
        <f>E23</f>
        <v>AŽD Praha, s.r.o.</v>
      </c>
      <c r="K58" s="36"/>
      <c r="L58" s="13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15.15" customHeight="1">
      <c r="A59" s="34"/>
      <c r="B59" s="35"/>
      <c r="C59" s="31" t="s">
        <v>29</v>
      </c>
      <c r="D59" s="36"/>
      <c r="E59" s="36"/>
      <c r="F59" s="28" t="str">
        <f>IF(E20="","",E20)</f>
        <v xml:space="preserve"> </v>
      </c>
      <c r="G59" s="36"/>
      <c r="H59" s="36"/>
      <c r="I59" s="31" t="s">
        <v>36</v>
      </c>
      <c r="J59" s="32" t="str">
        <f>E26</f>
        <v>AŽD Praha, s.r.o.</v>
      </c>
      <c r="K59" s="36"/>
      <c r="L59" s="13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29.28" customHeight="1">
      <c r="A61" s="34"/>
      <c r="B61" s="35"/>
      <c r="C61" s="165" t="s">
        <v>118</v>
      </c>
      <c r="D61" s="166"/>
      <c r="E61" s="166"/>
      <c r="F61" s="166"/>
      <c r="G61" s="166"/>
      <c r="H61" s="166"/>
      <c r="I61" s="166"/>
      <c r="J61" s="167" t="s">
        <v>119</v>
      </c>
      <c r="K61" s="166"/>
      <c r="L61" s="13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3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22.8" customHeight="1">
      <c r="A63" s="34"/>
      <c r="B63" s="35"/>
      <c r="C63" s="168" t="s">
        <v>71</v>
      </c>
      <c r="D63" s="36"/>
      <c r="E63" s="36"/>
      <c r="F63" s="36"/>
      <c r="G63" s="36"/>
      <c r="H63" s="36"/>
      <c r="I63" s="36"/>
      <c r="J63" s="97">
        <f>J93</f>
        <v>1120976.23</v>
      </c>
      <c r="K63" s="36"/>
      <c r="L63" s="13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120</v>
      </c>
    </row>
    <row r="64" s="9" customFormat="1" ht="24.96" customHeight="1">
      <c r="A64" s="9"/>
      <c r="B64" s="169"/>
      <c r="C64" s="170"/>
      <c r="D64" s="171" t="s">
        <v>121</v>
      </c>
      <c r="E64" s="172"/>
      <c r="F64" s="172"/>
      <c r="G64" s="172"/>
      <c r="H64" s="172"/>
      <c r="I64" s="172"/>
      <c r="J64" s="173">
        <f>J94</f>
        <v>29403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0"/>
      <c r="D65" s="176" t="s">
        <v>122</v>
      </c>
      <c r="E65" s="177"/>
      <c r="F65" s="177"/>
      <c r="G65" s="177"/>
      <c r="H65" s="177"/>
      <c r="I65" s="177"/>
      <c r="J65" s="178">
        <f>J95</f>
        <v>29403</v>
      </c>
      <c r="K65" s="120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9"/>
      <c r="C66" s="170"/>
      <c r="D66" s="171" t="s">
        <v>123</v>
      </c>
      <c r="E66" s="172"/>
      <c r="F66" s="172"/>
      <c r="G66" s="172"/>
      <c r="H66" s="172"/>
      <c r="I66" s="172"/>
      <c r="J66" s="173">
        <f>J108</f>
        <v>981250.49999999988</v>
      </c>
      <c r="K66" s="170"/>
      <c r="L66" s="17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5"/>
      <c r="C67" s="120"/>
      <c r="D67" s="176" t="s">
        <v>125</v>
      </c>
      <c r="E67" s="177"/>
      <c r="F67" s="177"/>
      <c r="G67" s="177"/>
      <c r="H67" s="177"/>
      <c r="I67" s="177"/>
      <c r="J67" s="178">
        <f>J109</f>
        <v>981250.49999999988</v>
      </c>
      <c r="K67" s="120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9"/>
      <c r="C68" s="170"/>
      <c r="D68" s="171" t="s">
        <v>126</v>
      </c>
      <c r="E68" s="172"/>
      <c r="F68" s="172"/>
      <c r="G68" s="172"/>
      <c r="H68" s="172"/>
      <c r="I68" s="172"/>
      <c r="J68" s="173">
        <f>J276</f>
        <v>110322.73</v>
      </c>
      <c r="K68" s="170"/>
      <c r="L68" s="17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5"/>
      <c r="C69" s="120"/>
      <c r="D69" s="176" t="s">
        <v>127</v>
      </c>
      <c r="E69" s="177"/>
      <c r="F69" s="177"/>
      <c r="G69" s="177"/>
      <c r="H69" s="177"/>
      <c r="I69" s="177"/>
      <c r="J69" s="178">
        <f>J288</f>
        <v>32760</v>
      </c>
      <c r="K69" s="120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20"/>
      <c r="D70" s="176" t="s">
        <v>128</v>
      </c>
      <c r="E70" s="177"/>
      <c r="F70" s="177"/>
      <c r="G70" s="177"/>
      <c r="H70" s="177"/>
      <c r="I70" s="177"/>
      <c r="J70" s="178">
        <f>J295</f>
        <v>47060</v>
      </c>
      <c r="K70" s="120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20"/>
      <c r="D71" s="176" t="s">
        <v>129</v>
      </c>
      <c r="E71" s="177"/>
      <c r="F71" s="177"/>
      <c r="G71" s="177"/>
      <c r="H71" s="177"/>
      <c r="I71" s="177"/>
      <c r="J71" s="178">
        <f>J322</f>
        <v>9572.7299999999996</v>
      </c>
      <c r="K71" s="120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3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54"/>
      <c r="C73" s="55"/>
      <c r="D73" s="55"/>
      <c r="E73" s="55"/>
      <c r="F73" s="55"/>
      <c r="G73" s="55"/>
      <c r="H73" s="55"/>
      <c r="I73" s="55"/>
      <c r="J73" s="55"/>
      <c r="K73" s="55"/>
      <c r="L73" s="13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13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24.96" customHeight="1">
      <c r="A78" s="34"/>
      <c r="B78" s="35"/>
      <c r="C78" s="25" t="s">
        <v>130</v>
      </c>
      <c r="D78" s="36"/>
      <c r="E78" s="36"/>
      <c r="F78" s="36"/>
      <c r="G78" s="36"/>
      <c r="H78" s="36"/>
      <c r="I78" s="36"/>
      <c r="J78" s="36"/>
      <c r="K78" s="36"/>
      <c r="L78" s="13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3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2" customHeight="1">
      <c r="A80" s="34"/>
      <c r="B80" s="35"/>
      <c r="C80" s="31" t="s">
        <v>14</v>
      </c>
      <c r="D80" s="36"/>
      <c r="E80" s="36"/>
      <c r="F80" s="36"/>
      <c r="G80" s="36"/>
      <c r="H80" s="36"/>
      <c r="I80" s="36"/>
      <c r="J80" s="36"/>
      <c r="K80" s="36"/>
      <c r="L80" s="13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6.5" customHeight="1">
      <c r="A81" s="34"/>
      <c r="B81" s="35"/>
      <c r="C81" s="36"/>
      <c r="D81" s="36"/>
      <c r="E81" s="164" t="str">
        <f>E7</f>
        <v>P + R Voroněž_aktualizace</v>
      </c>
      <c r="F81" s="31"/>
      <c r="G81" s="31"/>
      <c r="H81" s="31"/>
      <c r="I81" s="36"/>
      <c r="J81" s="36"/>
      <c r="K81" s="36"/>
      <c r="L81" s="13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1" customFormat="1" ht="12" customHeight="1">
      <c r="B82" s="23"/>
      <c r="C82" s="31" t="s">
        <v>113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34"/>
      <c r="B83" s="35"/>
      <c r="C83" s="36"/>
      <c r="D83" s="36"/>
      <c r="E83" s="164" t="s">
        <v>1002</v>
      </c>
      <c r="F83" s="36"/>
      <c r="G83" s="36"/>
      <c r="H83" s="36"/>
      <c r="I83" s="36"/>
      <c r="J83" s="36"/>
      <c r="K83" s="36"/>
      <c r="L83" s="13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31" t="s">
        <v>115</v>
      </c>
      <c r="D84" s="36"/>
      <c r="E84" s="36"/>
      <c r="F84" s="36"/>
      <c r="G84" s="36"/>
      <c r="H84" s="36"/>
      <c r="I84" s="36"/>
      <c r="J84" s="36"/>
      <c r="K84" s="36"/>
      <c r="L84" s="13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64" t="str">
        <f>E11</f>
        <v>SO 412.1 - Výkopové práce</v>
      </c>
      <c r="F85" s="36"/>
      <c r="G85" s="36"/>
      <c r="H85" s="36"/>
      <c r="I85" s="36"/>
      <c r="J85" s="36"/>
      <c r="K85" s="36"/>
      <c r="L85" s="13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3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31" t="s">
        <v>19</v>
      </c>
      <c r="D87" s="36"/>
      <c r="E87" s="36"/>
      <c r="F87" s="28" t="str">
        <f>F14</f>
        <v>Brno</v>
      </c>
      <c r="G87" s="36"/>
      <c r="H87" s="36"/>
      <c r="I87" s="31" t="s">
        <v>21</v>
      </c>
      <c r="J87" s="67" t="str">
        <f>IF(J14="","",J14)</f>
        <v>1. 10. 2025</v>
      </c>
      <c r="K87" s="36"/>
      <c r="L87" s="13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13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31" t="s">
        <v>23</v>
      </c>
      <c r="D89" s="36"/>
      <c r="E89" s="36"/>
      <c r="F89" s="28" t="str">
        <f>E17</f>
        <v>Brněnské komunikace, a.s.</v>
      </c>
      <c r="G89" s="36"/>
      <c r="H89" s="36"/>
      <c r="I89" s="31" t="s">
        <v>31</v>
      </c>
      <c r="J89" s="32" t="str">
        <f>E23</f>
        <v>AŽD Praha, s.r.o.</v>
      </c>
      <c r="K89" s="36"/>
      <c r="L89" s="13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31" t="s">
        <v>29</v>
      </c>
      <c r="D90" s="36"/>
      <c r="E90" s="36"/>
      <c r="F90" s="28" t="str">
        <f>IF(E20="","",E20)</f>
        <v xml:space="preserve"> </v>
      </c>
      <c r="G90" s="36"/>
      <c r="H90" s="36"/>
      <c r="I90" s="31" t="s">
        <v>36</v>
      </c>
      <c r="J90" s="32" t="str">
        <f>E26</f>
        <v>AŽD Praha, s.r.o.</v>
      </c>
      <c r="K90" s="36"/>
      <c r="L90" s="13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13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11" customFormat="1" ht="29.28" customHeight="1">
      <c r="A92" s="180"/>
      <c r="B92" s="181"/>
      <c r="C92" s="182" t="s">
        <v>131</v>
      </c>
      <c r="D92" s="183" t="s">
        <v>58</v>
      </c>
      <c r="E92" s="183" t="s">
        <v>54</v>
      </c>
      <c r="F92" s="183" t="s">
        <v>55</v>
      </c>
      <c r="G92" s="183" t="s">
        <v>132</v>
      </c>
      <c r="H92" s="183" t="s">
        <v>133</v>
      </c>
      <c r="I92" s="183" t="s">
        <v>134</v>
      </c>
      <c r="J92" s="183" t="s">
        <v>119</v>
      </c>
      <c r="K92" s="184" t="s">
        <v>135</v>
      </c>
      <c r="L92" s="185"/>
      <c r="M92" s="87" t="s">
        <v>17</v>
      </c>
      <c r="N92" s="88" t="s">
        <v>43</v>
      </c>
      <c r="O92" s="88" t="s">
        <v>136</v>
      </c>
      <c r="P92" s="88" t="s">
        <v>137</v>
      </c>
      <c r="Q92" s="88" t="s">
        <v>138</v>
      </c>
      <c r="R92" s="88" t="s">
        <v>139</v>
      </c>
      <c r="S92" s="88" t="s">
        <v>140</v>
      </c>
      <c r="T92" s="89" t="s">
        <v>141</v>
      </c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</row>
    <row r="93" s="2" customFormat="1" ht="22.8" customHeight="1">
      <c r="A93" s="34"/>
      <c r="B93" s="35"/>
      <c r="C93" s="94" t="s">
        <v>142</v>
      </c>
      <c r="D93" s="36"/>
      <c r="E93" s="36"/>
      <c r="F93" s="36"/>
      <c r="G93" s="36"/>
      <c r="H93" s="36"/>
      <c r="I93" s="36"/>
      <c r="J93" s="186">
        <f>BK93</f>
        <v>1120976.23</v>
      </c>
      <c r="K93" s="36"/>
      <c r="L93" s="40"/>
      <c r="M93" s="90"/>
      <c r="N93" s="187"/>
      <c r="O93" s="91"/>
      <c r="P93" s="188">
        <f>P94+P108+P276</f>
        <v>1191.9699700000001</v>
      </c>
      <c r="Q93" s="91"/>
      <c r="R93" s="188">
        <f>R94+R108+R276</f>
        <v>1.7526168</v>
      </c>
      <c r="S93" s="91"/>
      <c r="T93" s="189">
        <f>T94+T108+T276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9" t="s">
        <v>72</v>
      </c>
      <c r="AU93" s="19" t="s">
        <v>120</v>
      </c>
      <c r="BK93" s="190">
        <f>BK94+BK108+BK276</f>
        <v>1120976.23</v>
      </c>
    </row>
    <row r="94" s="12" customFormat="1" ht="25.92" customHeight="1">
      <c r="A94" s="12"/>
      <c r="B94" s="191"/>
      <c r="C94" s="192"/>
      <c r="D94" s="193" t="s">
        <v>72</v>
      </c>
      <c r="E94" s="194" t="s">
        <v>143</v>
      </c>
      <c r="F94" s="194" t="s">
        <v>144</v>
      </c>
      <c r="G94" s="192"/>
      <c r="H94" s="192"/>
      <c r="I94" s="192"/>
      <c r="J94" s="195">
        <f>BK94</f>
        <v>29403</v>
      </c>
      <c r="K94" s="192"/>
      <c r="L94" s="196"/>
      <c r="M94" s="197"/>
      <c r="N94" s="198"/>
      <c r="O94" s="198"/>
      <c r="P94" s="199">
        <f>P95</f>
        <v>86.575500000000005</v>
      </c>
      <c r="Q94" s="198"/>
      <c r="R94" s="199">
        <f>R95</f>
        <v>0</v>
      </c>
      <c r="S94" s="198"/>
      <c r="T94" s="200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80</v>
      </c>
      <c r="AT94" s="202" t="s">
        <v>72</v>
      </c>
      <c r="AU94" s="202" t="s">
        <v>73</v>
      </c>
      <c r="AY94" s="201" t="s">
        <v>145</v>
      </c>
      <c r="BK94" s="203">
        <f>BK95</f>
        <v>29403</v>
      </c>
    </row>
    <row r="95" s="12" customFormat="1" ht="22.8" customHeight="1">
      <c r="A95" s="12"/>
      <c r="B95" s="191"/>
      <c r="C95" s="192"/>
      <c r="D95" s="193" t="s">
        <v>72</v>
      </c>
      <c r="E95" s="204" t="s">
        <v>80</v>
      </c>
      <c r="F95" s="204" t="s">
        <v>146</v>
      </c>
      <c r="G95" s="192"/>
      <c r="H95" s="192"/>
      <c r="I95" s="192"/>
      <c r="J95" s="205">
        <f>BK95</f>
        <v>29403</v>
      </c>
      <c r="K95" s="192"/>
      <c r="L95" s="196"/>
      <c r="M95" s="197"/>
      <c r="N95" s="198"/>
      <c r="O95" s="198"/>
      <c r="P95" s="199">
        <f>SUM(P96:P107)</f>
        <v>86.575500000000005</v>
      </c>
      <c r="Q95" s="198"/>
      <c r="R95" s="199">
        <f>SUM(R96:R107)</f>
        <v>0</v>
      </c>
      <c r="S95" s="198"/>
      <c r="T95" s="200">
        <f>SUM(T96:T107)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80</v>
      </c>
      <c r="AT95" s="202" t="s">
        <v>72</v>
      </c>
      <c r="AU95" s="202" t="s">
        <v>80</v>
      </c>
      <c r="AY95" s="201" t="s">
        <v>145</v>
      </c>
      <c r="BK95" s="203">
        <f>SUM(BK96:BK107)</f>
        <v>29403</v>
      </c>
    </row>
    <row r="96" s="2" customFormat="1" ht="37.8" customHeight="1">
      <c r="A96" s="34"/>
      <c r="B96" s="35"/>
      <c r="C96" s="206" t="s">
        <v>80</v>
      </c>
      <c r="D96" s="206" t="s">
        <v>147</v>
      </c>
      <c r="E96" s="207" t="s">
        <v>148</v>
      </c>
      <c r="F96" s="208" t="s">
        <v>149</v>
      </c>
      <c r="G96" s="209" t="s">
        <v>150</v>
      </c>
      <c r="H96" s="210">
        <v>13.5</v>
      </c>
      <c r="I96" s="211">
        <v>1510</v>
      </c>
      <c r="J96" s="211">
        <f>ROUND(I96*H96,2)</f>
        <v>20385</v>
      </c>
      <c r="K96" s="208" t="s">
        <v>151</v>
      </c>
      <c r="L96" s="40"/>
      <c r="M96" s="212" t="s">
        <v>17</v>
      </c>
      <c r="N96" s="213" t="s">
        <v>44</v>
      </c>
      <c r="O96" s="214">
        <v>4.4480000000000004</v>
      </c>
      <c r="P96" s="214">
        <f>O96*H96</f>
        <v>60.048000000000002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16" t="s">
        <v>152</v>
      </c>
      <c r="AT96" s="216" t="s">
        <v>147</v>
      </c>
      <c r="AU96" s="216" t="s">
        <v>82</v>
      </c>
      <c r="AY96" s="19" t="s">
        <v>145</v>
      </c>
      <c r="BE96" s="217">
        <f>IF(N96="základní",J96,0)</f>
        <v>20385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9" t="s">
        <v>80</v>
      </c>
      <c r="BK96" s="217">
        <f>ROUND(I96*H96,2)</f>
        <v>20385</v>
      </c>
      <c r="BL96" s="19" t="s">
        <v>152</v>
      </c>
      <c r="BM96" s="216" t="s">
        <v>1004</v>
      </c>
    </row>
    <row r="97" s="2" customFormat="1">
      <c r="A97" s="34"/>
      <c r="B97" s="35"/>
      <c r="C97" s="36"/>
      <c r="D97" s="218" t="s">
        <v>154</v>
      </c>
      <c r="E97" s="36"/>
      <c r="F97" s="219" t="s">
        <v>155</v>
      </c>
      <c r="G97" s="36"/>
      <c r="H97" s="36"/>
      <c r="I97" s="36"/>
      <c r="J97" s="36"/>
      <c r="K97" s="36"/>
      <c r="L97" s="40"/>
      <c r="M97" s="220"/>
      <c r="N97" s="221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154</v>
      </c>
      <c r="AU97" s="19" t="s">
        <v>82</v>
      </c>
    </row>
    <row r="98" s="2" customFormat="1">
      <c r="A98" s="34"/>
      <c r="B98" s="35"/>
      <c r="C98" s="36"/>
      <c r="D98" s="222" t="s">
        <v>156</v>
      </c>
      <c r="E98" s="36"/>
      <c r="F98" s="223" t="s">
        <v>157</v>
      </c>
      <c r="G98" s="36"/>
      <c r="H98" s="36"/>
      <c r="I98" s="36"/>
      <c r="J98" s="36"/>
      <c r="K98" s="36"/>
      <c r="L98" s="40"/>
      <c r="M98" s="220"/>
      <c r="N98" s="221"/>
      <c r="O98" s="79"/>
      <c r="P98" s="79"/>
      <c r="Q98" s="79"/>
      <c r="R98" s="79"/>
      <c r="S98" s="79"/>
      <c r="T98" s="80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9" t="s">
        <v>156</v>
      </c>
      <c r="AU98" s="19" t="s">
        <v>82</v>
      </c>
    </row>
    <row r="99" s="13" customFormat="1">
      <c r="A99" s="13"/>
      <c r="B99" s="224"/>
      <c r="C99" s="225"/>
      <c r="D99" s="218" t="s">
        <v>158</v>
      </c>
      <c r="E99" s="226" t="s">
        <v>17</v>
      </c>
      <c r="F99" s="227" t="s">
        <v>1005</v>
      </c>
      <c r="G99" s="225"/>
      <c r="H99" s="226" t="s">
        <v>17</v>
      </c>
      <c r="I99" s="225"/>
      <c r="J99" s="225"/>
      <c r="K99" s="225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158</v>
      </c>
      <c r="AU99" s="232" t="s">
        <v>82</v>
      </c>
      <c r="AV99" s="13" t="s">
        <v>80</v>
      </c>
      <c r="AW99" s="13" t="s">
        <v>35</v>
      </c>
      <c r="AX99" s="13" t="s">
        <v>73</v>
      </c>
      <c r="AY99" s="232" t="s">
        <v>145</v>
      </c>
    </row>
    <row r="100" s="13" customFormat="1">
      <c r="A100" s="13"/>
      <c r="B100" s="224"/>
      <c r="C100" s="225"/>
      <c r="D100" s="218" t="s">
        <v>158</v>
      </c>
      <c r="E100" s="226" t="s">
        <v>17</v>
      </c>
      <c r="F100" s="227" t="s">
        <v>1006</v>
      </c>
      <c r="G100" s="225"/>
      <c r="H100" s="226" t="s">
        <v>17</v>
      </c>
      <c r="I100" s="225"/>
      <c r="J100" s="225"/>
      <c r="K100" s="225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158</v>
      </c>
      <c r="AU100" s="232" t="s">
        <v>82</v>
      </c>
      <c r="AV100" s="13" t="s">
        <v>80</v>
      </c>
      <c r="AW100" s="13" t="s">
        <v>35</v>
      </c>
      <c r="AX100" s="13" t="s">
        <v>73</v>
      </c>
      <c r="AY100" s="232" t="s">
        <v>145</v>
      </c>
    </row>
    <row r="101" s="14" customFormat="1">
      <c r="A101" s="14"/>
      <c r="B101" s="233"/>
      <c r="C101" s="234"/>
      <c r="D101" s="218" t="s">
        <v>158</v>
      </c>
      <c r="E101" s="235" t="s">
        <v>17</v>
      </c>
      <c r="F101" s="236" t="s">
        <v>1007</v>
      </c>
      <c r="G101" s="234"/>
      <c r="H101" s="237">
        <v>13.5</v>
      </c>
      <c r="I101" s="234"/>
      <c r="J101" s="234"/>
      <c r="K101" s="234"/>
      <c r="L101" s="238"/>
      <c r="M101" s="239"/>
      <c r="N101" s="240"/>
      <c r="O101" s="240"/>
      <c r="P101" s="240"/>
      <c r="Q101" s="240"/>
      <c r="R101" s="240"/>
      <c r="S101" s="240"/>
      <c r="T101" s="241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2" t="s">
        <v>158</v>
      </c>
      <c r="AU101" s="242" t="s">
        <v>82</v>
      </c>
      <c r="AV101" s="14" t="s">
        <v>82</v>
      </c>
      <c r="AW101" s="14" t="s">
        <v>35</v>
      </c>
      <c r="AX101" s="14" t="s">
        <v>80</v>
      </c>
      <c r="AY101" s="242" t="s">
        <v>145</v>
      </c>
    </row>
    <row r="102" s="2" customFormat="1" ht="33" customHeight="1">
      <c r="A102" s="34"/>
      <c r="B102" s="35"/>
      <c r="C102" s="206" t="s">
        <v>82</v>
      </c>
      <c r="D102" s="206" t="s">
        <v>147</v>
      </c>
      <c r="E102" s="207" t="s">
        <v>162</v>
      </c>
      <c r="F102" s="208" t="s">
        <v>163</v>
      </c>
      <c r="G102" s="209" t="s">
        <v>150</v>
      </c>
      <c r="H102" s="210">
        <v>13.5</v>
      </c>
      <c r="I102" s="211">
        <v>668</v>
      </c>
      <c r="J102" s="211">
        <f>ROUND(I102*H102,2)</f>
        <v>9018</v>
      </c>
      <c r="K102" s="208" t="s">
        <v>151</v>
      </c>
      <c r="L102" s="40"/>
      <c r="M102" s="212" t="s">
        <v>17</v>
      </c>
      <c r="N102" s="213" t="s">
        <v>44</v>
      </c>
      <c r="O102" s="214">
        <v>1.9650000000000001</v>
      </c>
      <c r="P102" s="214">
        <f>O102*H102</f>
        <v>26.5275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216" t="s">
        <v>152</v>
      </c>
      <c r="AT102" s="216" t="s">
        <v>147</v>
      </c>
      <c r="AU102" s="216" t="s">
        <v>82</v>
      </c>
      <c r="AY102" s="19" t="s">
        <v>145</v>
      </c>
      <c r="BE102" s="217">
        <f>IF(N102="základní",J102,0)</f>
        <v>9018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9" t="s">
        <v>80</v>
      </c>
      <c r="BK102" s="217">
        <f>ROUND(I102*H102,2)</f>
        <v>9018</v>
      </c>
      <c r="BL102" s="19" t="s">
        <v>152</v>
      </c>
      <c r="BM102" s="216" t="s">
        <v>1008</v>
      </c>
    </row>
    <row r="103" s="2" customFormat="1">
      <c r="A103" s="34"/>
      <c r="B103" s="35"/>
      <c r="C103" s="36"/>
      <c r="D103" s="218" t="s">
        <v>154</v>
      </c>
      <c r="E103" s="36"/>
      <c r="F103" s="219" t="s">
        <v>165</v>
      </c>
      <c r="G103" s="36"/>
      <c r="H103" s="36"/>
      <c r="I103" s="36"/>
      <c r="J103" s="36"/>
      <c r="K103" s="36"/>
      <c r="L103" s="40"/>
      <c r="M103" s="220"/>
      <c r="N103" s="221"/>
      <c r="O103" s="79"/>
      <c r="P103" s="79"/>
      <c r="Q103" s="79"/>
      <c r="R103" s="79"/>
      <c r="S103" s="79"/>
      <c r="T103" s="80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154</v>
      </c>
      <c r="AU103" s="19" t="s">
        <v>82</v>
      </c>
    </row>
    <row r="104" s="2" customFormat="1">
      <c r="A104" s="34"/>
      <c r="B104" s="35"/>
      <c r="C104" s="36"/>
      <c r="D104" s="222" t="s">
        <v>156</v>
      </c>
      <c r="E104" s="36"/>
      <c r="F104" s="223" t="s">
        <v>166</v>
      </c>
      <c r="G104" s="36"/>
      <c r="H104" s="36"/>
      <c r="I104" s="36"/>
      <c r="J104" s="36"/>
      <c r="K104" s="36"/>
      <c r="L104" s="40"/>
      <c r="M104" s="220"/>
      <c r="N104" s="221"/>
      <c r="O104" s="79"/>
      <c r="P104" s="79"/>
      <c r="Q104" s="79"/>
      <c r="R104" s="79"/>
      <c r="S104" s="79"/>
      <c r="T104" s="80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9" t="s">
        <v>156</v>
      </c>
      <c r="AU104" s="19" t="s">
        <v>82</v>
      </c>
    </row>
    <row r="105" s="13" customFormat="1">
      <c r="A105" s="13"/>
      <c r="B105" s="224"/>
      <c r="C105" s="225"/>
      <c r="D105" s="218" t="s">
        <v>158</v>
      </c>
      <c r="E105" s="226" t="s">
        <v>17</v>
      </c>
      <c r="F105" s="227" t="s">
        <v>1005</v>
      </c>
      <c r="G105" s="225"/>
      <c r="H105" s="226" t="s">
        <v>17</v>
      </c>
      <c r="I105" s="225"/>
      <c r="J105" s="225"/>
      <c r="K105" s="225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158</v>
      </c>
      <c r="AU105" s="232" t="s">
        <v>82</v>
      </c>
      <c r="AV105" s="13" t="s">
        <v>80</v>
      </c>
      <c r="AW105" s="13" t="s">
        <v>35</v>
      </c>
      <c r="AX105" s="13" t="s">
        <v>73</v>
      </c>
      <c r="AY105" s="232" t="s">
        <v>145</v>
      </c>
    </row>
    <row r="106" s="13" customFormat="1">
      <c r="A106" s="13"/>
      <c r="B106" s="224"/>
      <c r="C106" s="225"/>
      <c r="D106" s="218" t="s">
        <v>158</v>
      </c>
      <c r="E106" s="226" t="s">
        <v>17</v>
      </c>
      <c r="F106" s="227" t="s">
        <v>1006</v>
      </c>
      <c r="G106" s="225"/>
      <c r="H106" s="226" t="s">
        <v>17</v>
      </c>
      <c r="I106" s="225"/>
      <c r="J106" s="225"/>
      <c r="K106" s="225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158</v>
      </c>
      <c r="AU106" s="232" t="s">
        <v>82</v>
      </c>
      <c r="AV106" s="13" t="s">
        <v>80</v>
      </c>
      <c r="AW106" s="13" t="s">
        <v>35</v>
      </c>
      <c r="AX106" s="13" t="s">
        <v>73</v>
      </c>
      <c r="AY106" s="232" t="s">
        <v>145</v>
      </c>
    </row>
    <row r="107" s="14" customFormat="1">
      <c r="A107" s="14"/>
      <c r="B107" s="233"/>
      <c r="C107" s="234"/>
      <c r="D107" s="218" t="s">
        <v>158</v>
      </c>
      <c r="E107" s="235" t="s">
        <v>17</v>
      </c>
      <c r="F107" s="236" t="s">
        <v>1007</v>
      </c>
      <c r="G107" s="234"/>
      <c r="H107" s="237">
        <v>13.5</v>
      </c>
      <c r="I107" s="234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2" t="s">
        <v>158</v>
      </c>
      <c r="AU107" s="242" t="s">
        <v>82</v>
      </c>
      <c r="AV107" s="14" t="s">
        <v>82</v>
      </c>
      <c r="AW107" s="14" t="s">
        <v>35</v>
      </c>
      <c r="AX107" s="14" t="s">
        <v>80</v>
      </c>
      <c r="AY107" s="242" t="s">
        <v>145</v>
      </c>
    </row>
    <row r="108" s="12" customFormat="1" ht="25.92" customHeight="1">
      <c r="A108" s="12"/>
      <c r="B108" s="191"/>
      <c r="C108" s="192"/>
      <c r="D108" s="193" t="s">
        <v>72</v>
      </c>
      <c r="E108" s="194" t="s">
        <v>167</v>
      </c>
      <c r="F108" s="194" t="s">
        <v>168</v>
      </c>
      <c r="G108" s="192"/>
      <c r="H108" s="192"/>
      <c r="I108" s="192"/>
      <c r="J108" s="195">
        <f>BK108</f>
        <v>981250.49999999988</v>
      </c>
      <c r="K108" s="192"/>
      <c r="L108" s="196"/>
      <c r="M108" s="197"/>
      <c r="N108" s="198"/>
      <c r="O108" s="198"/>
      <c r="P108" s="199">
        <f>P109</f>
        <v>1105.3944700000002</v>
      </c>
      <c r="Q108" s="198"/>
      <c r="R108" s="199">
        <f>R109</f>
        <v>1.7526168</v>
      </c>
      <c r="S108" s="198"/>
      <c r="T108" s="200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169</v>
      </c>
      <c r="AT108" s="202" t="s">
        <v>72</v>
      </c>
      <c r="AU108" s="202" t="s">
        <v>73</v>
      </c>
      <c r="AY108" s="201" t="s">
        <v>145</v>
      </c>
      <c r="BK108" s="203">
        <f>BK109</f>
        <v>981250.49999999988</v>
      </c>
    </row>
    <row r="109" s="12" customFormat="1" ht="22.8" customHeight="1">
      <c r="A109" s="12"/>
      <c r="B109" s="191"/>
      <c r="C109" s="192"/>
      <c r="D109" s="193" t="s">
        <v>72</v>
      </c>
      <c r="E109" s="204" t="s">
        <v>229</v>
      </c>
      <c r="F109" s="204" t="s">
        <v>230</v>
      </c>
      <c r="G109" s="192"/>
      <c r="H109" s="192"/>
      <c r="I109" s="192"/>
      <c r="J109" s="205">
        <f>BK109</f>
        <v>981250.49999999988</v>
      </c>
      <c r="K109" s="192"/>
      <c r="L109" s="196"/>
      <c r="M109" s="197"/>
      <c r="N109" s="198"/>
      <c r="O109" s="198"/>
      <c r="P109" s="199">
        <f>SUM(P110:P275)</f>
        <v>1105.3944700000002</v>
      </c>
      <c r="Q109" s="198"/>
      <c r="R109" s="199">
        <f>SUM(R110:R275)</f>
        <v>1.7526168</v>
      </c>
      <c r="S109" s="198"/>
      <c r="T109" s="200">
        <f>SUM(T110:T275)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169</v>
      </c>
      <c r="AT109" s="202" t="s">
        <v>72</v>
      </c>
      <c r="AU109" s="202" t="s">
        <v>80</v>
      </c>
      <c r="AY109" s="201" t="s">
        <v>145</v>
      </c>
      <c r="BK109" s="203">
        <f>SUM(BK110:BK275)</f>
        <v>981250.49999999988</v>
      </c>
    </row>
    <row r="110" s="2" customFormat="1" ht="24.15" customHeight="1">
      <c r="A110" s="34"/>
      <c r="B110" s="35"/>
      <c r="C110" s="206" t="s">
        <v>169</v>
      </c>
      <c r="D110" s="206" t="s">
        <v>147</v>
      </c>
      <c r="E110" s="207" t="s">
        <v>232</v>
      </c>
      <c r="F110" s="208" t="s">
        <v>233</v>
      </c>
      <c r="G110" s="209" t="s">
        <v>234</v>
      </c>
      <c r="H110" s="210">
        <v>0.67600000000000005</v>
      </c>
      <c r="I110" s="211">
        <v>1870</v>
      </c>
      <c r="J110" s="211">
        <f>ROUND(I110*H110,2)</f>
        <v>1264.1199999999999</v>
      </c>
      <c r="K110" s="208" t="s">
        <v>151</v>
      </c>
      <c r="L110" s="40"/>
      <c r="M110" s="212" t="s">
        <v>17</v>
      </c>
      <c r="N110" s="213" t="s">
        <v>44</v>
      </c>
      <c r="O110" s="214">
        <v>4.0999999999999996</v>
      </c>
      <c r="P110" s="214">
        <f>O110*H110</f>
        <v>2.7715999999999998</v>
      </c>
      <c r="Q110" s="214">
        <v>0.0088000000000000005</v>
      </c>
      <c r="R110" s="214">
        <f>Q110*H110</f>
        <v>0.0059488000000000006</v>
      </c>
      <c r="S110" s="214">
        <v>0</v>
      </c>
      <c r="T110" s="215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16" t="s">
        <v>175</v>
      </c>
      <c r="AT110" s="216" t="s">
        <v>147</v>
      </c>
      <c r="AU110" s="216" t="s">
        <v>82</v>
      </c>
      <c r="AY110" s="19" t="s">
        <v>145</v>
      </c>
      <c r="BE110" s="217">
        <f>IF(N110="základní",J110,0)</f>
        <v>1264.1199999999999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9" t="s">
        <v>80</v>
      </c>
      <c r="BK110" s="217">
        <f>ROUND(I110*H110,2)</f>
        <v>1264.1199999999999</v>
      </c>
      <c r="BL110" s="19" t="s">
        <v>175</v>
      </c>
      <c r="BM110" s="216" t="s">
        <v>1009</v>
      </c>
    </row>
    <row r="111" s="2" customFormat="1">
      <c r="A111" s="34"/>
      <c r="B111" s="35"/>
      <c r="C111" s="36"/>
      <c r="D111" s="218" t="s">
        <v>154</v>
      </c>
      <c r="E111" s="36"/>
      <c r="F111" s="219" t="s">
        <v>236</v>
      </c>
      <c r="G111" s="36"/>
      <c r="H111" s="36"/>
      <c r="I111" s="36"/>
      <c r="J111" s="36"/>
      <c r="K111" s="36"/>
      <c r="L111" s="40"/>
      <c r="M111" s="220"/>
      <c r="N111" s="221"/>
      <c r="O111" s="79"/>
      <c r="P111" s="79"/>
      <c r="Q111" s="79"/>
      <c r="R111" s="79"/>
      <c r="S111" s="79"/>
      <c r="T111" s="80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9" t="s">
        <v>154</v>
      </c>
      <c r="AU111" s="19" t="s">
        <v>82</v>
      </c>
    </row>
    <row r="112" s="2" customFormat="1">
      <c r="A112" s="34"/>
      <c r="B112" s="35"/>
      <c r="C112" s="36"/>
      <c r="D112" s="222" t="s">
        <v>156</v>
      </c>
      <c r="E112" s="36"/>
      <c r="F112" s="223" t="s">
        <v>237</v>
      </c>
      <c r="G112" s="36"/>
      <c r="H112" s="36"/>
      <c r="I112" s="36"/>
      <c r="J112" s="36"/>
      <c r="K112" s="36"/>
      <c r="L112" s="40"/>
      <c r="M112" s="220"/>
      <c r="N112" s="221"/>
      <c r="O112" s="79"/>
      <c r="P112" s="79"/>
      <c r="Q112" s="79"/>
      <c r="R112" s="79"/>
      <c r="S112" s="79"/>
      <c r="T112" s="80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9" t="s">
        <v>156</v>
      </c>
      <c r="AU112" s="19" t="s">
        <v>82</v>
      </c>
    </row>
    <row r="113" s="13" customFormat="1">
      <c r="A113" s="13"/>
      <c r="B113" s="224"/>
      <c r="C113" s="225"/>
      <c r="D113" s="218" t="s">
        <v>158</v>
      </c>
      <c r="E113" s="226" t="s">
        <v>17</v>
      </c>
      <c r="F113" s="227" t="s">
        <v>1005</v>
      </c>
      <c r="G113" s="225"/>
      <c r="H113" s="226" t="s">
        <v>17</v>
      </c>
      <c r="I113" s="225"/>
      <c r="J113" s="225"/>
      <c r="K113" s="225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158</v>
      </c>
      <c r="AU113" s="232" t="s">
        <v>82</v>
      </c>
      <c r="AV113" s="13" t="s">
        <v>80</v>
      </c>
      <c r="AW113" s="13" t="s">
        <v>35</v>
      </c>
      <c r="AX113" s="13" t="s">
        <v>73</v>
      </c>
      <c r="AY113" s="232" t="s">
        <v>145</v>
      </c>
    </row>
    <row r="114" s="13" customFormat="1">
      <c r="A114" s="13"/>
      <c r="B114" s="224"/>
      <c r="C114" s="225"/>
      <c r="D114" s="218" t="s">
        <v>158</v>
      </c>
      <c r="E114" s="226" t="s">
        <v>17</v>
      </c>
      <c r="F114" s="227" t="s">
        <v>238</v>
      </c>
      <c r="G114" s="225"/>
      <c r="H114" s="226" t="s">
        <v>17</v>
      </c>
      <c r="I114" s="225"/>
      <c r="J114" s="225"/>
      <c r="K114" s="225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158</v>
      </c>
      <c r="AU114" s="232" t="s">
        <v>82</v>
      </c>
      <c r="AV114" s="13" t="s">
        <v>80</v>
      </c>
      <c r="AW114" s="13" t="s">
        <v>35</v>
      </c>
      <c r="AX114" s="13" t="s">
        <v>73</v>
      </c>
      <c r="AY114" s="232" t="s">
        <v>145</v>
      </c>
    </row>
    <row r="115" s="14" customFormat="1">
      <c r="A115" s="14"/>
      <c r="B115" s="233"/>
      <c r="C115" s="234"/>
      <c r="D115" s="218" t="s">
        <v>158</v>
      </c>
      <c r="E115" s="235" t="s">
        <v>17</v>
      </c>
      <c r="F115" s="236" t="s">
        <v>1010</v>
      </c>
      <c r="G115" s="234"/>
      <c r="H115" s="237">
        <v>0.67600000000000005</v>
      </c>
      <c r="I115" s="234"/>
      <c r="J115" s="234"/>
      <c r="K115" s="234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158</v>
      </c>
      <c r="AU115" s="242" t="s">
        <v>82</v>
      </c>
      <c r="AV115" s="14" t="s">
        <v>82</v>
      </c>
      <c r="AW115" s="14" t="s">
        <v>35</v>
      </c>
      <c r="AX115" s="14" t="s">
        <v>80</v>
      </c>
      <c r="AY115" s="242" t="s">
        <v>145</v>
      </c>
    </row>
    <row r="116" s="2" customFormat="1" ht="21.75" customHeight="1">
      <c r="A116" s="34"/>
      <c r="B116" s="35"/>
      <c r="C116" s="206" t="s">
        <v>152</v>
      </c>
      <c r="D116" s="206" t="s">
        <v>147</v>
      </c>
      <c r="E116" s="207" t="s">
        <v>241</v>
      </c>
      <c r="F116" s="208" t="s">
        <v>242</v>
      </c>
      <c r="G116" s="209" t="s">
        <v>234</v>
      </c>
      <c r="H116" s="210">
        <v>6.7599999999999998</v>
      </c>
      <c r="I116" s="211">
        <v>2140</v>
      </c>
      <c r="J116" s="211">
        <f>ROUND(I116*H116,2)</f>
        <v>14466.4</v>
      </c>
      <c r="K116" s="208" t="s">
        <v>151</v>
      </c>
      <c r="L116" s="40"/>
      <c r="M116" s="212" t="s">
        <v>17</v>
      </c>
      <c r="N116" s="213" t="s">
        <v>44</v>
      </c>
      <c r="O116" s="214">
        <v>4.6959999999999997</v>
      </c>
      <c r="P116" s="214">
        <f>O116*H116</f>
        <v>31.744959999999995</v>
      </c>
      <c r="Q116" s="214">
        <v>0.0099000000000000008</v>
      </c>
      <c r="R116" s="214">
        <f>Q116*H116</f>
        <v>0.066923999999999997</v>
      </c>
      <c r="S116" s="214">
        <v>0</v>
      </c>
      <c r="T116" s="215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16" t="s">
        <v>175</v>
      </c>
      <c r="AT116" s="216" t="s">
        <v>147</v>
      </c>
      <c r="AU116" s="216" t="s">
        <v>82</v>
      </c>
      <c r="AY116" s="19" t="s">
        <v>145</v>
      </c>
      <c r="BE116" s="217">
        <f>IF(N116="základní",J116,0)</f>
        <v>14466.4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9" t="s">
        <v>80</v>
      </c>
      <c r="BK116" s="217">
        <f>ROUND(I116*H116,2)</f>
        <v>14466.4</v>
      </c>
      <c r="BL116" s="19" t="s">
        <v>175</v>
      </c>
      <c r="BM116" s="216" t="s">
        <v>1011</v>
      </c>
    </row>
    <row r="117" s="2" customFormat="1">
      <c r="A117" s="34"/>
      <c r="B117" s="35"/>
      <c r="C117" s="36"/>
      <c r="D117" s="218" t="s">
        <v>154</v>
      </c>
      <c r="E117" s="36"/>
      <c r="F117" s="219" t="s">
        <v>242</v>
      </c>
      <c r="G117" s="36"/>
      <c r="H117" s="36"/>
      <c r="I117" s="36"/>
      <c r="J117" s="36"/>
      <c r="K117" s="36"/>
      <c r="L117" s="40"/>
      <c r="M117" s="220"/>
      <c r="N117" s="221"/>
      <c r="O117" s="79"/>
      <c r="P117" s="79"/>
      <c r="Q117" s="79"/>
      <c r="R117" s="79"/>
      <c r="S117" s="79"/>
      <c r="T117" s="80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9" t="s">
        <v>154</v>
      </c>
      <c r="AU117" s="19" t="s">
        <v>82</v>
      </c>
    </row>
    <row r="118" s="2" customFormat="1">
      <c r="A118" s="34"/>
      <c r="B118" s="35"/>
      <c r="C118" s="36"/>
      <c r="D118" s="222" t="s">
        <v>156</v>
      </c>
      <c r="E118" s="36"/>
      <c r="F118" s="223" t="s">
        <v>244</v>
      </c>
      <c r="G118" s="36"/>
      <c r="H118" s="36"/>
      <c r="I118" s="36"/>
      <c r="J118" s="36"/>
      <c r="K118" s="36"/>
      <c r="L118" s="40"/>
      <c r="M118" s="220"/>
      <c r="N118" s="221"/>
      <c r="O118" s="79"/>
      <c r="P118" s="79"/>
      <c r="Q118" s="79"/>
      <c r="R118" s="79"/>
      <c r="S118" s="79"/>
      <c r="T118" s="80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9" t="s">
        <v>156</v>
      </c>
      <c r="AU118" s="19" t="s">
        <v>82</v>
      </c>
    </row>
    <row r="119" s="13" customFormat="1">
      <c r="A119" s="13"/>
      <c r="B119" s="224"/>
      <c r="C119" s="225"/>
      <c r="D119" s="218" t="s">
        <v>158</v>
      </c>
      <c r="E119" s="226" t="s">
        <v>17</v>
      </c>
      <c r="F119" s="227" t="s">
        <v>1005</v>
      </c>
      <c r="G119" s="225"/>
      <c r="H119" s="226" t="s">
        <v>17</v>
      </c>
      <c r="I119" s="225"/>
      <c r="J119" s="225"/>
      <c r="K119" s="225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158</v>
      </c>
      <c r="AU119" s="232" t="s">
        <v>82</v>
      </c>
      <c r="AV119" s="13" t="s">
        <v>80</v>
      </c>
      <c r="AW119" s="13" t="s">
        <v>35</v>
      </c>
      <c r="AX119" s="13" t="s">
        <v>73</v>
      </c>
      <c r="AY119" s="232" t="s">
        <v>145</v>
      </c>
    </row>
    <row r="120" s="13" customFormat="1">
      <c r="A120" s="13"/>
      <c r="B120" s="224"/>
      <c r="C120" s="225"/>
      <c r="D120" s="218" t="s">
        <v>158</v>
      </c>
      <c r="E120" s="226" t="s">
        <v>17</v>
      </c>
      <c r="F120" s="227" t="s">
        <v>238</v>
      </c>
      <c r="G120" s="225"/>
      <c r="H120" s="226" t="s">
        <v>17</v>
      </c>
      <c r="I120" s="225"/>
      <c r="J120" s="225"/>
      <c r="K120" s="225"/>
      <c r="L120" s="228"/>
      <c r="M120" s="229"/>
      <c r="N120" s="230"/>
      <c r="O120" s="230"/>
      <c r="P120" s="230"/>
      <c r="Q120" s="230"/>
      <c r="R120" s="230"/>
      <c r="S120" s="230"/>
      <c r="T120" s="23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2" t="s">
        <v>158</v>
      </c>
      <c r="AU120" s="232" t="s">
        <v>82</v>
      </c>
      <c r="AV120" s="13" t="s">
        <v>80</v>
      </c>
      <c r="AW120" s="13" t="s">
        <v>35</v>
      </c>
      <c r="AX120" s="13" t="s">
        <v>73</v>
      </c>
      <c r="AY120" s="232" t="s">
        <v>145</v>
      </c>
    </row>
    <row r="121" s="14" customFormat="1">
      <c r="A121" s="14"/>
      <c r="B121" s="233"/>
      <c r="C121" s="234"/>
      <c r="D121" s="218" t="s">
        <v>158</v>
      </c>
      <c r="E121" s="235" t="s">
        <v>17</v>
      </c>
      <c r="F121" s="236" t="s">
        <v>1012</v>
      </c>
      <c r="G121" s="234"/>
      <c r="H121" s="237">
        <v>6.7599999999999998</v>
      </c>
      <c r="I121" s="234"/>
      <c r="J121" s="234"/>
      <c r="K121" s="234"/>
      <c r="L121" s="238"/>
      <c r="M121" s="239"/>
      <c r="N121" s="240"/>
      <c r="O121" s="240"/>
      <c r="P121" s="240"/>
      <c r="Q121" s="240"/>
      <c r="R121" s="240"/>
      <c r="S121" s="240"/>
      <c r="T121" s="241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2" t="s">
        <v>158</v>
      </c>
      <c r="AU121" s="242" t="s">
        <v>82</v>
      </c>
      <c r="AV121" s="14" t="s">
        <v>82</v>
      </c>
      <c r="AW121" s="14" t="s">
        <v>35</v>
      </c>
      <c r="AX121" s="14" t="s">
        <v>80</v>
      </c>
      <c r="AY121" s="242" t="s">
        <v>145</v>
      </c>
    </row>
    <row r="122" s="2" customFormat="1" ht="24.15" customHeight="1">
      <c r="A122" s="34"/>
      <c r="B122" s="35"/>
      <c r="C122" s="206" t="s">
        <v>189</v>
      </c>
      <c r="D122" s="206" t="s">
        <v>147</v>
      </c>
      <c r="E122" s="207" t="s">
        <v>247</v>
      </c>
      <c r="F122" s="208" t="s">
        <v>248</v>
      </c>
      <c r="G122" s="209" t="s">
        <v>150</v>
      </c>
      <c r="H122" s="210">
        <v>4.7999999999999998</v>
      </c>
      <c r="I122" s="211">
        <v>1240</v>
      </c>
      <c r="J122" s="211">
        <f>ROUND(I122*H122,2)</f>
        <v>5952</v>
      </c>
      <c r="K122" s="208" t="s">
        <v>151</v>
      </c>
      <c r="L122" s="40"/>
      <c r="M122" s="212" t="s">
        <v>17</v>
      </c>
      <c r="N122" s="213" t="s">
        <v>44</v>
      </c>
      <c r="O122" s="214">
        <v>3.2999999999999998</v>
      </c>
      <c r="P122" s="214">
        <f>O122*H122</f>
        <v>15.839999999999998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16" t="s">
        <v>175</v>
      </c>
      <c r="AT122" s="216" t="s">
        <v>147</v>
      </c>
      <c r="AU122" s="216" t="s">
        <v>82</v>
      </c>
      <c r="AY122" s="19" t="s">
        <v>145</v>
      </c>
      <c r="BE122" s="217">
        <f>IF(N122="základní",J122,0)</f>
        <v>5952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9" t="s">
        <v>80</v>
      </c>
      <c r="BK122" s="217">
        <f>ROUND(I122*H122,2)</f>
        <v>5952</v>
      </c>
      <c r="BL122" s="19" t="s">
        <v>175</v>
      </c>
      <c r="BM122" s="216" t="s">
        <v>1013</v>
      </c>
    </row>
    <row r="123" s="2" customFormat="1">
      <c r="A123" s="34"/>
      <c r="B123" s="35"/>
      <c r="C123" s="36"/>
      <c r="D123" s="218" t="s">
        <v>154</v>
      </c>
      <c r="E123" s="36"/>
      <c r="F123" s="219" t="s">
        <v>250</v>
      </c>
      <c r="G123" s="36"/>
      <c r="H123" s="36"/>
      <c r="I123" s="36"/>
      <c r="J123" s="36"/>
      <c r="K123" s="36"/>
      <c r="L123" s="40"/>
      <c r="M123" s="220"/>
      <c r="N123" s="221"/>
      <c r="O123" s="79"/>
      <c r="P123" s="79"/>
      <c r="Q123" s="79"/>
      <c r="R123" s="79"/>
      <c r="S123" s="79"/>
      <c r="T123" s="80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9" t="s">
        <v>154</v>
      </c>
      <c r="AU123" s="19" t="s">
        <v>82</v>
      </c>
    </row>
    <row r="124" s="2" customFormat="1">
      <c r="A124" s="34"/>
      <c r="B124" s="35"/>
      <c r="C124" s="36"/>
      <c r="D124" s="222" t="s">
        <v>156</v>
      </c>
      <c r="E124" s="36"/>
      <c r="F124" s="223" t="s">
        <v>251</v>
      </c>
      <c r="G124" s="36"/>
      <c r="H124" s="36"/>
      <c r="I124" s="36"/>
      <c r="J124" s="36"/>
      <c r="K124" s="36"/>
      <c r="L124" s="40"/>
      <c r="M124" s="220"/>
      <c r="N124" s="221"/>
      <c r="O124" s="79"/>
      <c r="P124" s="79"/>
      <c r="Q124" s="79"/>
      <c r="R124" s="79"/>
      <c r="S124" s="79"/>
      <c r="T124" s="80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9" t="s">
        <v>156</v>
      </c>
      <c r="AU124" s="19" t="s">
        <v>82</v>
      </c>
    </row>
    <row r="125" s="13" customFormat="1">
      <c r="A125" s="13"/>
      <c r="B125" s="224"/>
      <c r="C125" s="225"/>
      <c r="D125" s="218" t="s">
        <v>158</v>
      </c>
      <c r="E125" s="226" t="s">
        <v>17</v>
      </c>
      <c r="F125" s="227" t="s">
        <v>1005</v>
      </c>
      <c r="G125" s="225"/>
      <c r="H125" s="226" t="s">
        <v>17</v>
      </c>
      <c r="I125" s="225"/>
      <c r="J125" s="225"/>
      <c r="K125" s="225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158</v>
      </c>
      <c r="AU125" s="232" t="s">
        <v>82</v>
      </c>
      <c r="AV125" s="13" t="s">
        <v>80</v>
      </c>
      <c r="AW125" s="13" t="s">
        <v>35</v>
      </c>
      <c r="AX125" s="13" t="s">
        <v>73</v>
      </c>
      <c r="AY125" s="232" t="s">
        <v>145</v>
      </c>
    </row>
    <row r="126" s="13" customFormat="1">
      <c r="A126" s="13"/>
      <c r="B126" s="224"/>
      <c r="C126" s="225"/>
      <c r="D126" s="218" t="s">
        <v>158</v>
      </c>
      <c r="E126" s="226" t="s">
        <v>17</v>
      </c>
      <c r="F126" s="227" t="s">
        <v>1014</v>
      </c>
      <c r="G126" s="225"/>
      <c r="H126" s="226" t="s">
        <v>17</v>
      </c>
      <c r="I126" s="225"/>
      <c r="J126" s="225"/>
      <c r="K126" s="225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158</v>
      </c>
      <c r="AU126" s="232" t="s">
        <v>82</v>
      </c>
      <c r="AV126" s="13" t="s">
        <v>80</v>
      </c>
      <c r="AW126" s="13" t="s">
        <v>35</v>
      </c>
      <c r="AX126" s="13" t="s">
        <v>73</v>
      </c>
      <c r="AY126" s="232" t="s">
        <v>145</v>
      </c>
    </row>
    <row r="127" s="14" customFormat="1">
      <c r="A127" s="14"/>
      <c r="B127" s="233"/>
      <c r="C127" s="234"/>
      <c r="D127" s="218" t="s">
        <v>158</v>
      </c>
      <c r="E127" s="235" t="s">
        <v>17</v>
      </c>
      <c r="F127" s="236" t="s">
        <v>1015</v>
      </c>
      <c r="G127" s="234"/>
      <c r="H127" s="237">
        <v>2.3999999999999999</v>
      </c>
      <c r="I127" s="234"/>
      <c r="J127" s="234"/>
      <c r="K127" s="234"/>
      <c r="L127" s="238"/>
      <c r="M127" s="239"/>
      <c r="N127" s="240"/>
      <c r="O127" s="240"/>
      <c r="P127" s="240"/>
      <c r="Q127" s="240"/>
      <c r="R127" s="240"/>
      <c r="S127" s="240"/>
      <c r="T127" s="24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2" t="s">
        <v>158</v>
      </c>
      <c r="AU127" s="242" t="s">
        <v>82</v>
      </c>
      <c r="AV127" s="14" t="s">
        <v>82</v>
      </c>
      <c r="AW127" s="14" t="s">
        <v>35</v>
      </c>
      <c r="AX127" s="14" t="s">
        <v>73</v>
      </c>
      <c r="AY127" s="242" t="s">
        <v>145</v>
      </c>
    </row>
    <row r="128" s="13" customFormat="1">
      <c r="A128" s="13"/>
      <c r="B128" s="224"/>
      <c r="C128" s="225"/>
      <c r="D128" s="218" t="s">
        <v>158</v>
      </c>
      <c r="E128" s="226" t="s">
        <v>17</v>
      </c>
      <c r="F128" s="227" t="s">
        <v>1016</v>
      </c>
      <c r="G128" s="225"/>
      <c r="H128" s="226" t="s">
        <v>17</v>
      </c>
      <c r="I128" s="225"/>
      <c r="J128" s="225"/>
      <c r="K128" s="225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158</v>
      </c>
      <c r="AU128" s="232" t="s">
        <v>82</v>
      </c>
      <c r="AV128" s="13" t="s">
        <v>80</v>
      </c>
      <c r="AW128" s="13" t="s">
        <v>35</v>
      </c>
      <c r="AX128" s="13" t="s">
        <v>73</v>
      </c>
      <c r="AY128" s="232" t="s">
        <v>145</v>
      </c>
    </row>
    <row r="129" s="14" customFormat="1">
      <c r="A129" s="14"/>
      <c r="B129" s="233"/>
      <c r="C129" s="234"/>
      <c r="D129" s="218" t="s">
        <v>158</v>
      </c>
      <c r="E129" s="235" t="s">
        <v>17</v>
      </c>
      <c r="F129" s="236" t="s">
        <v>1015</v>
      </c>
      <c r="G129" s="234"/>
      <c r="H129" s="237">
        <v>2.3999999999999999</v>
      </c>
      <c r="I129" s="234"/>
      <c r="J129" s="234"/>
      <c r="K129" s="234"/>
      <c r="L129" s="238"/>
      <c r="M129" s="239"/>
      <c r="N129" s="240"/>
      <c r="O129" s="240"/>
      <c r="P129" s="240"/>
      <c r="Q129" s="240"/>
      <c r="R129" s="240"/>
      <c r="S129" s="240"/>
      <c r="T129" s="24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2" t="s">
        <v>158</v>
      </c>
      <c r="AU129" s="242" t="s">
        <v>82</v>
      </c>
      <c r="AV129" s="14" t="s">
        <v>82</v>
      </c>
      <c r="AW129" s="14" t="s">
        <v>35</v>
      </c>
      <c r="AX129" s="14" t="s">
        <v>73</v>
      </c>
      <c r="AY129" s="242" t="s">
        <v>145</v>
      </c>
    </row>
    <row r="130" s="15" customFormat="1">
      <c r="A130" s="15"/>
      <c r="B130" s="252"/>
      <c r="C130" s="253"/>
      <c r="D130" s="218" t="s">
        <v>158</v>
      </c>
      <c r="E130" s="254" t="s">
        <v>17</v>
      </c>
      <c r="F130" s="255" t="s">
        <v>258</v>
      </c>
      <c r="G130" s="253"/>
      <c r="H130" s="256">
        <v>4.7999999999999998</v>
      </c>
      <c r="I130" s="253"/>
      <c r="J130" s="253"/>
      <c r="K130" s="253"/>
      <c r="L130" s="257"/>
      <c r="M130" s="258"/>
      <c r="N130" s="259"/>
      <c r="O130" s="259"/>
      <c r="P130" s="259"/>
      <c r="Q130" s="259"/>
      <c r="R130" s="259"/>
      <c r="S130" s="259"/>
      <c r="T130" s="260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1" t="s">
        <v>158</v>
      </c>
      <c r="AU130" s="261" t="s">
        <v>82</v>
      </c>
      <c r="AV130" s="15" t="s">
        <v>152</v>
      </c>
      <c r="AW130" s="15" t="s">
        <v>35</v>
      </c>
      <c r="AX130" s="15" t="s">
        <v>80</v>
      </c>
      <c r="AY130" s="261" t="s">
        <v>145</v>
      </c>
    </row>
    <row r="131" s="2" customFormat="1" ht="24.15" customHeight="1">
      <c r="A131" s="34"/>
      <c r="B131" s="35"/>
      <c r="C131" s="206" t="s">
        <v>197</v>
      </c>
      <c r="D131" s="206" t="s">
        <v>147</v>
      </c>
      <c r="E131" s="207" t="s">
        <v>285</v>
      </c>
      <c r="F131" s="208" t="s">
        <v>286</v>
      </c>
      <c r="G131" s="209" t="s">
        <v>174</v>
      </c>
      <c r="H131" s="210">
        <v>593</v>
      </c>
      <c r="I131" s="211">
        <v>333</v>
      </c>
      <c r="J131" s="211">
        <f>ROUND(I131*H131,2)</f>
        <v>197469</v>
      </c>
      <c r="K131" s="208" t="s">
        <v>151</v>
      </c>
      <c r="L131" s="40"/>
      <c r="M131" s="212" t="s">
        <v>17</v>
      </c>
      <c r="N131" s="213" t="s">
        <v>44</v>
      </c>
      <c r="O131" s="214">
        <v>0.88700000000000001</v>
      </c>
      <c r="P131" s="214">
        <f>O131*H131</f>
        <v>525.99099999999999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6" t="s">
        <v>175</v>
      </c>
      <c r="AT131" s="216" t="s">
        <v>147</v>
      </c>
      <c r="AU131" s="216" t="s">
        <v>82</v>
      </c>
      <c r="AY131" s="19" t="s">
        <v>145</v>
      </c>
      <c r="BE131" s="217">
        <f>IF(N131="základní",J131,0)</f>
        <v>197469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9" t="s">
        <v>80</v>
      </c>
      <c r="BK131" s="217">
        <f>ROUND(I131*H131,2)</f>
        <v>197469</v>
      </c>
      <c r="BL131" s="19" t="s">
        <v>175</v>
      </c>
      <c r="BM131" s="216" t="s">
        <v>1017</v>
      </c>
    </row>
    <row r="132" s="2" customFormat="1">
      <c r="A132" s="34"/>
      <c r="B132" s="35"/>
      <c r="C132" s="36"/>
      <c r="D132" s="218" t="s">
        <v>154</v>
      </c>
      <c r="E132" s="36"/>
      <c r="F132" s="219" t="s">
        <v>288</v>
      </c>
      <c r="G132" s="36"/>
      <c r="H132" s="36"/>
      <c r="I132" s="36"/>
      <c r="J132" s="36"/>
      <c r="K132" s="36"/>
      <c r="L132" s="40"/>
      <c r="M132" s="220"/>
      <c r="N132" s="221"/>
      <c r="O132" s="79"/>
      <c r="P132" s="79"/>
      <c r="Q132" s="79"/>
      <c r="R132" s="79"/>
      <c r="S132" s="79"/>
      <c r="T132" s="80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9" t="s">
        <v>154</v>
      </c>
      <c r="AU132" s="19" t="s">
        <v>82</v>
      </c>
    </row>
    <row r="133" s="2" customFormat="1">
      <c r="A133" s="34"/>
      <c r="B133" s="35"/>
      <c r="C133" s="36"/>
      <c r="D133" s="222" t="s">
        <v>156</v>
      </c>
      <c r="E133" s="36"/>
      <c r="F133" s="223" t="s">
        <v>289</v>
      </c>
      <c r="G133" s="36"/>
      <c r="H133" s="36"/>
      <c r="I133" s="36"/>
      <c r="J133" s="36"/>
      <c r="K133" s="36"/>
      <c r="L133" s="40"/>
      <c r="M133" s="220"/>
      <c r="N133" s="221"/>
      <c r="O133" s="79"/>
      <c r="P133" s="79"/>
      <c r="Q133" s="79"/>
      <c r="R133" s="79"/>
      <c r="S133" s="79"/>
      <c r="T133" s="8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156</v>
      </c>
      <c r="AU133" s="19" t="s">
        <v>82</v>
      </c>
    </row>
    <row r="134" s="13" customFormat="1">
      <c r="A134" s="13"/>
      <c r="B134" s="224"/>
      <c r="C134" s="225"/>
      <c r="D134" s="218" t="s">
        <v>158</v>
      </c>
      <c r="E134" s="226" t="s">
        <v>17</v>
      </c>
      <c r="F134" s="227" t="s">
        <v>1005</v>
      </c>
      <c r="G134" s="225"/>
      <c r="H134" s="226" t="s">
        <v>17</v>
      </c>
      <c r="I134" s="225"/>
      <c r="J134" s="225"/>
      <c r="K134" s="225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158</v>
      </c>
      <c r="AU134" s="232" t="s">
        <v>82</v>
      </c>
      <c r="AV134" s="13" t="s">
        <v>80</v>
      </c>
      <c r="AW134" s="13" t="s">
        <v>35</v>
      </c>
      <c r="AX134" s="13" t="s">
        <v>73</v>
      </c>
      <c r="AY134" s="232" t="s">
        <v>145</v>
      </c>
    </row>
    <row r="135" s="13" customFormat="1">
      <c r="A135" s="13"/>
      <c r="B135" s="224"/>
      <c r="C135" s="225"/>
      <c r="D135" s="218" t="s">
        <v>158</v>
      </c>
      <c r="E135" s="226" t="s">
        <v>17</v>
      </c>
      <c r="F135" s="227" t="s">
        <v>1018</v>
      </c>
      <c r="G135" s="225"/>
      <c r="H135" s="226" t="s">
        <v>17</v>
      </c>
      <c r="I135" s="225"/>
      <c r="J135" s="225"/>
      <c r="K135" s="225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158</v>
      </c>
      <c r="AU135" s="232" t="s">
        <v>82</v>
      </c>
      <c r="AV135" s="13" t="s">
        <v>80</v>
      </c>
      <c r="AW135" s="13" t="s">
        <v>35</v>
      </c>
      <c r="AX135" s="13" t="s">
        <v>73</v>
      </c>
      <c r="AY135" s="232" t="s">
        <v>145</v>
      </c>
    </row>
    <row r="136" s="14" customFormat="1">
      <c r="A136" s="14"/>
      <c r="B136" s="233"/>
      <c r="C136" s="234"/>
      <c r="D136" s="218" t="s">
        <v>158</v>
      </c>
      <c r="E136" s="235" t="s">
        <v>17</v>
      </c>
      <c r="F136" s="236" t="s">
        <v>1019</v>
      </c>
      <c r="G136" s="234"/>
      <c r="H136" s="237">
        <v>593</v>
      </c>
      <c r="I136" s="234"/>
      <c r="J136" s="234"/>
      <c r="K136" s="234"/>
      <c r="L136" s="238"/>
      <c r="M136" s="239"/>
      <c r="N136" s="240"/>
      <c r="O136" s="240"/>
      <c r="P136" s="240"/>
      <c r="Q136" s="240"/>
      <c r="R136" s="240"/>
      <c r="S136" s="240"/>
      <c r="T136" s="24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2" t="s">
        <v>158</v>
      </c>
      <c r="AU136" s="242" t="s">
        <v>82</v>
      </c>
      <c r="AV136" s="14" t="s">
        <v>82</v>
      </c>
      <c r="AW136" s="14" t="s">
        <v>35</v>
      </c>
      <c r="AX136" s="14" t="s">
        <v>80</v>
      </c>
      <c r="AY136" s="242" t="s">
        <v>145</v>
      </c>
    </row>
    <row r="137" s="2" customFormat="1" ht="24.15" customHeight="1">
      <c r="A137" s="34"/>
      <c r="B137" s="35"/>
      <c r="C137" s="206" t="s">
        <v>203</v>
      </c>
      <c r="D137" s="206" t="s">
        <v>147</v>
      </c>
      <c r="E137" s="207" t="s">
        <v>293</v>
      </c>
      <c r="F137" s="208" t="s">
        <v>294</v>
      </c>
      <c r="G137" s="209" t="s">
        <v>174</v>
      </c>
      <c r="H137" s="210">
        <v>56</v>
      </c>
      <c r="I137" s="211">
        <v>951</v>
      </c>
      <c r="J137" s="211">
        <f>ROUND(I137*H137,2)</f>
        <v>53256</v>
      </c>
      <c r="K137" s="208" t="s">
        <v>151</v>
      </c>
      <c r="L137" s="40"/>
      <c r="M137" s="212" t="s">
        <v>17</v>
      </c>
      <c r="N137" s="213" t="s">
        <v>44</v>
      </c>
      <c r="O137" s="214">
        <v>2.5350000000000001</v>
      </c>
      <c r="P137" s="214">
        <f>O137*H137</f>
        <v>141.96000000000001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6" t="s">
        <v>175</v>
      </c>
      <c r="AT137" s="216" t="s">
        <v>147</v>
      </c>
      <c r="AU137" s="216" t="s">
        <v>82</v>
      </c>
      <c r="AY137" s="19" t="s">
        <v>145</v>
      </c>
      <c r="BE137" s="217">
        <f>IF(N137="základní",J137,0)</f>
        <v>53256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9" t="s">
        <v>80</v>
      </c>
      <c r="BK137" s="217">
        <f>ROUND(I137*H137,2)</f>
        <v>53256</v>
      </c>
      <c r="BL137" s="19" t="s">
        <v>175</v>
      </c>
      <c r="BM137" s="216" t="s">
        <v>1020</v>
      </c>
    </row>
    <row r="138" s="2" customFormat="1">
      <c r="A138" s="34"/>
      <c r="B138" s="35"/>
      <c r="C138" s="36"/>
      <c r="D138" s="218" t="s">
        <v>154</v>
      </c>
      <c r="E138" s="36"/>
      <c r="F138" s="219" t="s">
        <v>296</v>
      </c>
      <c r="G138" s="36"/>
      <c r="H138" s="36"/>
      <c r="I138" s="36"/>
      <c r="J138" s="36"/>
      <c r="K138" s="36"/>
      <c r="L138" s="40"/>
      <c r="M138" s="220"/>
      <c r="N138" s="221"/>
      <c r="O138" s="79"/>
      <c r="P138" s="79"/>
      <c r="Q138" s="79"/>
      <c r="R138" s="79"/>
      <c r="S138" s="79"/>
      <c r="T138" s="80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9" t="s">
        <v>154</v>
      </c>
      <c r="AU138" s="19" t="s">
        <v>82</v>
      </c>
    </row>
    <row r="139" s="2" customFormat="1">
      <c r="A139" s="34"/>
      <c r="B139" s="35"/>
      <c r="C139" s="36"/>
      <c r="D139" s="222" t="s">
        <v>156</v>
      </c>
      <c r="E139" s="36"/>
      <c r="F139" s="223" t="s">
        <v>297</v>
      </c>
      <c r="G139" s="36"/>
      <c r="H139" s="36"/>
      <c r="I139" s="36"/>
      <c r="J139" s="36"/>
      <c r="K139" s="36"/>
      <c r="L139" s="40"/>
      <c r="M139" s="220"/>
      <c r="N139" s="221"/>
      <c r="O139" s="79"/>
      <c r="P139" s="79"/>
      <c r="Q139" s="79"/>
      <c r="R139" s="79"/>
      <c r="S139" s="79"/>
      <c r="T139" s="80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156</v>
      </c>
      <c r="AU139" s="19" t="s">
        <v>82</v>
      </c>
    </row>
    <row r="140" s="13" customFormat="1">
      <c r="A140" s="13"/>
      <c r="B140" s="224"/>
      <c r="C140" s="225"/>
      <c r="D140" s="218" t="s">
        <v>158</v>
      </c>
      <c r="E140" s="226" t="s">
        <v>17</v>
      </c>
      <c r="F140" s="227" t="s">
        <v>1005</v>
      </c>
      <c r="G140" s="225"/>
      <c r="H140" s="226" t="s">
        <v>17</v>
      </c>
      <c r="I140" s="225"/>
      <c r="J140" s="225"/>
      <c r="K140" s="225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158</v>
      </c>
      <c r="AU140" s="232" t="s">
        <v>82</v>
      </c>
      <c r="AV140" s="13" t="s">
        <v>80</v>
      </c>
      <c r="AW140" s="13" t="s">
        <v>35</v>
      </c>
      <c r="AX140" s="13" t="s">
        <v>73</v>
      </c>
      <c r="AY140" s="232" t="s">
        <v>145</v>
      </c>
    </row>
    <row r="141" s="13" customFormat="1">
      <c r="A141" s="13"/>
      <c r="B141" s="224"/>
      <c r="C141" s="225"/>
      <c r="D141" s="218" t="s">
        <v>158</v>
      </c>
      <c r="E141" s="226" t="s">
        <v>17</v>
      </c>
      <c r="F141" s="227" t="s">
        <v>1021</v>
      </c>
      <c r="G141" s="225"/>
      <c r="H141" s="226" t="s">
        <v>17</v>
      </c>
      <c r="I141" s="225"/>
      <c r="J141" s="225"/>
      <c r="K141" s="225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158</v>
      </c>
      <c r="AU141" s="232" t="s">
        <v>82</v>
      </c>
      <c r="AV141" s="13" t="s">
        <v>80</v>
      </c>
      <c r="AW141" s="13" t="s">
        <v>35</v>
      </c>
      <c r="AX141" s="13" t="s">
        <v>73</v>
      </c>
      <c r="AY141" s="232" t="s">
        <v>145</v>
      </c>
    </row>
    <row r="142" s="14" customFormat="1">
      <c r="A142" s="14"/>
      <c r="B142" s="233"/>
      <c r="C142" s="234"/>
      <c r="D142" s="218" t="s">
        <v>158</v>
      </c>
      <c r="E142" s="235" t="s">
        <v>17</v>
      </c>
      <c r="F142" s="236" t="s">
        <v>1022</v>
      </c>
      <c r="G142" s="234"/>
      <c r="H142" s="237">
        <v>56</v>
      </c>
      <c r="I142" s="234"/>
      <c r="J142" s="234"/>
      <c r="K142" s="234"/>
      <c r="L142" s="238"/>
      <c r="M142" s="239"/>
      <c r="N142" s="240"/>
      <c r="O142" s="240"/>
      <c r="P142" s="240"/>
      <c r="Q142" s="240"/>
      <c r="R142" s="240"/>
      <c r="S142" s="240"/>
      <c r="T142" s="24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2" t="s">
        <v>158</v>
      </c>
      <c r="AU142" s="242" t="s">
        <v>82</v>
      </c>
      <c r="AV142" s="14" t="s">
        <v>82</v>
      </c>
      <c r="AW142" s="14" t="s">
        <v>35</v>
      </c>
      <c r="AX142" s="14" t="s">
        <v>80</v>
      </c>
      <c r="AY142" s="242" t="s">
        <v>145</v>
      </c>
    </row>
    <row r="143" s="2" customFormat="1" ht="37.8" customHeight="1">
      <c r="A143" s="34"/>
      <c r="B143" s="35"/>
      <c r="C143" s="206" t="s">
        <v>211</v>
      </c>
      <c r="D143" s="206" t="s">
        <v>147</v>
      </c>
      <c r="E143" s="207" t="s">
        <v>301</v>
      </c>
      <c r="F143" s="208" t="s">
        <v>302</v>
      </c>
      <c r="G143" s="209" t="s">
        <v>150</v>
      </c>
      <c r="H143" s="210">
        <v>47.109999999999999</v>
      </c>
      <c r="I143" s="211">
        <v>125</v>
      </c>
      <c r="J143" s="211">
        <f>ROUND(I143*H143,2)</f>
        <v>5888.75</v>
      </c>
      <c r="K143" s="208" t="s">
        <v>151</v>
      </c>
      <c r="L143" s="40"/>
      <c r="M143" s="212" t="s">
        <v>17</v>
      </c>
      <c r="N143" s="213" t="s">
        <v>44</v>
      </c>
      <c r="O143" s="214">
        <v>0.094</v>
      </c>
      <c r="P143" s="214">
        <f>O143*H143</f>
        <v>4.4283400000000004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6" t="s">
        <v>175</v>
      </c>
      <c r="AT143" s="216" t="s">
        <v>147</v>
      </c>
      <c r="AU143" s="216" t="s">
        <v>82</v>
      </c>
      <c r="AY143" s="19" t="s">
        <v>145</v>
      </c>
      <c r="BE143" s="217">
        <f>IF(N143="základní",J143,0)</f>
        <v>5888.75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9" t="s">
        <v>80</v>
      </c>
      <c r="BK143" s="217">
        <f>ROUND(I143*H143,2)</f>
        <v>5888.75</v>
      </c>
      <c r="BL143" s="19" t="s">
        <v>175</v>
      </c>
      <c r="BM143" s="216" t="s">
        <v>1023</v>
      </c>
    </row>
    <row r="144" s="2" customFormat="1">
      <c r="A144" s="34"/>
      <c r="B144" s="35"/>
      <c r="C144" s="36"/>
      <c r="D144" s="218" t="s">
        <v>154</v>
      </c>
      <c r="E144" s="36"/>
      <c r="F144" s="219" t="s">
        <v>304</v>
      </c>
      <c r="G144" s="36"/>
      <c r="H144" s="36"/>
      <c r="I144" s="36"/>
      <c r="J144" s="36"/>
      <c r="K144" s="36"/>
      <c r="L144" s="40"/>
      <c r="M144" s="220"/>
      <c r="N144" s="221"/>
      <c r="O144" s="79"/>
      <c r="P144" s="79"/>
      <c r="Q144" s="79"/>
      <c r="R144" s="79"/>
      <c r="S144" s="79"/>
      <c r="T144" s="80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9" t="s">
        <v>154</v>
      </c>
      <c r="AU144" s="19" t="s">
        <v>82</v>
      </c>
    </row>
    <row r="145" s="2" customFormat="1">
      <c r="A145" s="34"/>
      <c r="B145" s="35"/>
      <c r="C145" s="36"/>
      <c r="D145" s="222" t="s">
        <v>156</v>
      </c>
      <c r="E145" s="36"/>
      <c r="F145" s="223" t="s">
        <v>305</v>
      </c>
      <c r="G145" s="36"/>
      <c r="H145" s="36"/>
      <c r="I145" s="36"/>
      <c r="J145" s="36"/>
      <c r="K145" s="36"/>
      <c r="L145" s="40"/>
      <c r="M145" s="220"/>
      <c r="N145" s="221"/>
      <c r="O145" s="79"/>
      <c r="P145" s="79"/>
      <c r="Q145" s="79"/>
      <c r="R145" s="79"/>
      <c r="S145" s="79"/>
      <c r="T145" s="80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9" t="s">
        <v>156</v>
      </c>
      <c r="AU145" s="19" t="s">
        <v>82</v>
      </c>
    </row>
    <row r="146" s="13" customFormat="1">
      <c r="A146" s="13"/>
      <c r="B146" s="224"/>
      <c r="C146" s="225"/>
      <c r="D146" s="218" t="s">
        <v>158</v>
      </c>
      <c r="E146" s="226" t="s">
        <v>17</v>
      </c>
      <c r="F146" s="227" t="s">
        <v>1005</v>
      </c>
      <c r="G146" s="225"/>
      <c r="H146" s="226" t="s">
        <v>17</v>
      </c>
      <c r="I146" s="225"/>
      <c r="J146" s="225"/>
      <c r="K146" s="225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158</v>
      </c>
      <c r="AU146" s="232" t="s">
        <v>82</v>
      </c>
      <c r="AV146" s="13" t="s">
        <v>80</v>
      </c>
      <c r="AW146" s="13" t="s">
        <v>35</v>
      </c>
      <c r="AX146" s="13" t="s">
        <v>73</v>
      </c>
      <c r="AY146" s="232" t="s">
        <v>145</v>
      </c>
    </row>
    <row r="147" s="13" customFormat="1">
      <c r="A147" s="13"/>
      <c r="B147" s="224"/>
      <c r="C147" s="225"/>
      <c r="D147" s="218" t="s">
        <v>158</v>
      </c>
      <c r="E147" s="226" t="s">
        <v>17</v>
      </c>
      <c r="F147" s="227" t="s">
        <v>1024</v>
      </c>
      <c r="G147" s="225"/>
      <c r="H147" s="226" t="s">
        <v>17</v>
      </c>
      <c r="I147" s="225"/>
      <c r="J147" s="225"/>
      <c r="K147" s="225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158</v>
      </c>
      <c r="AU147" s="232" t="s">
        <v>82</v>
      </c>
      <c r="AV147" s="13" t="s">
        <v>80</v>
      </c>
      <c r="AW147" s="13" t="s">
        <v>35</v>
      </c>
      <c r="AX147" s="13" t="s">
        <v>73</v>
      </c>
      <c r="AY147" s="232" t="s">
        <v>145</v>
      </c>
    </row>
    <row r="148" s="14" customFormat="1">
      <c r="A148" s="14"/>
      <c r="B148" s="233"/>
      <c r="C148" s="234"/>
      <c r="D148" s="218" t="s">
        <v>158</v>
      </c>
      <c r="E148" s="235" t="s">
        <v>17</v>
      </c>
      <c r="F148" s="236" t="s">
        <v>1025</v>
      </c>
      <c r="G148" s="234"/>
      <c r="H148" s="237">
        <v>41.509999999999998</v>
      </c>
      <c r="I148" s="234"/>
      <c r="J148" s="234"/>
      <c r="K148" s="234"/>
      <c r="L148" s="238"/>
      <c r="M148" s="239"/>
      <c r="N148" s="240"/>
      <c r="O148" s="240"/>
      <c r="P148" s="240"/>
      <c r="Q148" s="240"/>
      <c r="R148" s="240"/>
      <c r="S148" s="240"/>
      <c r="T148" s="24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2" t="s">
        <v>158</v>
      </c>
      <c r="AU148" s="242" t="s">
        <v>82</v>
      </c>
      <c r="AV148" s="14" t="s">
        <v>82</v>
      </c>
      <c r="AW148" s="14" t="s">
        <v>35</v>
      </c>
      <c r="AX148" s="14" t="s">
        <v>73</v>
      </c>
      <c r="AY148" s="242" t="s">
        <v>145</v>
      </c>
    </row>
    <row r="149" s="13" customFormat="1">
      <c r="A149" s="13"/>
      <c r="B149" s="224"/>
      <c r="C149" s="225"/>
      <c r="D149" s="218" t="s">
        <v>158</v>
      </c>
      <c r="E149" s="226" t="s">
        <v>17</v>
      </c>
      <c r="F149" s="227" t="s">
        <v>1026</v>
      </c>
      <c r="G149" s="225"/>
      <c r="H149" s="226" t="s">
        <v>17</v>
      </c>
      <c r="I149" s="225"/>
      <c r="J149" s="225"/>
      <c r="K149" s="225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158</v>
      </c>
      <c r="AU149" s="232" t="s">
        <v>82</v>
      </c>
      <c r="AV149" s="13" t="s">
        <v>80</v>
      </c>
      <c r="AW149" s="13" t="s">
        <v>35</v>
      </c>
      <c r="AX149" s="13" t="s">
        <v>73</v>
      </c>
      <c r="AY149" s="232" t="s">
        <v>145</v>
      </c>
    </row>
    <row r="150" s="14" customFormat="1">
      <c r="A150" s="14"/>
      <c r="B150" s="233"/>
      <c r="C150" s="234"/>
      <c r="D150" s="218" t="s">
        <v>158</v>
      </c>
      <c r="E150" s="235" t="s">
        <v>17</v>
      </c>
      <c r="F150" s="236" t="s">
        <v>1027</v>
      </c>
      <c r="G150" s="234"/>
      <c r="H150" s="237">
        <v>5.5999999999999996</v>
      </c>
      <c r="I150" s="234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158</v>
      </c>
      <c r="AU150" s="242" t="s">
        <v>82</v>
      </c>
      <c r="AV150" s="14" t="s">
        <v>82</v>
      </c>
      <c r="AW150" s="14" t="s">
        <v>35</v>
      </c>
      <c r="AX150" s="14" t="s">
        <v>73</v>
      </c>
      <c r="AY150" s="242" t="s">
        <v>145</v>
      </c>
    </row>
    <row r="151" s="15" customFormat="1">
      <c r="A151" s="15"/>
      <c r="B151" s="252"/>
      <c r="C151" s="253"/>
      <c r="D151" s="218" t="s">
        <v>158</v>
      </c>
      <c r="E151" s="254" t="s">
        <v>17</v>
      </c>
      <c r="F151" s="255" t="s">
        <v>258</v>
      </c>
      <c r="G151" s="253"/>
      <c r="H151" s="256">
        <v>47.109999999999999</v>
      </c>
      <c r="I151" s="253"/>
      <c r="J151" s="253"/>
      <c r="K151" s="253"/>
      <c r="L151" s="257"/>
      <c r="M151" s="258"/>
      <c r="N151" s="259"/>
      <c r="O151" s="259"/>
      <c r="P151" s="259"/>
      <c r="Q151" s="259"/>
      <c r="R151" s="259"/>
      <c r="S151" s="259"/>
      <c r="T151" s="260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1" t="s">
        <v>158</v>
      </c>
      <c r="AU151" s="261" t="s">
        <v>82</v>
      </c>
      <c r="AV151" s="15" t="s">
        <v>152</v>
      </c>
      <c r="AW151" s="15" t="s">
        <v>35</v>
      </c>
      <c r="AX151" s="15" t="s">
        <v>80</v>
      </c>
      <c r="AY151" s="261" t="s">
        <v>145</v>
      </c>
    </row>
    <row r="152" s="2" customFormat="1" ht="37.8" customHeight="1">
      <c r="A152" s="34"/>
      <c r="B152" s="35"/>
      <c r="C152" s="206" t="s">
        <v>216</v>
      </c>
      <c r="D152" s="206" t="s">
        <v>147</v>
      </c>
      <c r="E152" s="207" t="s">
        <v>310</v>
      </c>
      <c r="F152" s="208" t="s">
        <v>311</v>
      </c>
      <c r="G152" s="209" t="s">
        <v>150</v>
      </c>
      <c r="H152" s="210">
        <v>423.99000000000001</v>
      </c>
      <c r="I152" s="211">
        <v>26.199999999999999</v>
      </c>
      <c r="J152" s="211">
        <f>ROUND(I152*H152,2)</f>
        <v>11108.540000000001</v>
      </c>
      <c r="K152" s="208" t="s">
        <v>151</v>
      </c>
      <c r="L152" s="40"/>
      <c r="M152" s="212" t="s">
        <v>17</v>
      </c>
      <c r="N152" s="213" t="s">
        <v>44</v>
      </c>
      <c r="O152" s="214">
        <v>0.012999999999999999</v>
      </c>
      <c r="P152" s="214">
        <f>O152*H152</f>
        <v>5.51187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6" t="s">
        <v>175</v>
      </c>
      <c r="AT152" s="216" t="s">
        <v>147</v>
      </c>
      <c r="AU152" s="216" t="s">
        <v>82</v>
      </c>
      <c r="AY152" s="19" t="s">
        <v>145</v>
      </c>
      <c r="BE152" s="217">
        <f>IF(N152="základní",J152,0)</f>
        <v>11108.540000000001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9" t="s">
        <v>80</v>
      </c>
      <c r="BK152" s="217">
        <f>ROUND(I152*H152,2)</f>
        <v>11108.540000000001</v>
      </c>
      <c r="BL152" s="19" t="s">
        <v>175</v>
      </c>
      <c r="BM152" s="216" t="s">
        <v>1028</v>
      </c>
    </row>
    <row r="153" s="2" customFormat="1">
      <c r="A153" s="34"/>
      <c r="B153" s="35"/>
      <c r="C153" s="36"/>
      <c r="D153" s="218" t="s">
        <v>154</v>
      </c>
      <c r="E153" s="36"/>
      <c r="F153" s="219" t="s">
        <v>313</v>
      </c>
      <c r="G153" s="36"/>
      <c r="H153" s="36"/>
      <c r="I153" s="36"/>
      <c r="J153" s="36"/>
      <c r="K153" s="36"/>
      <c r="L153" s="40"/>
      <c r="M153" s="220"/>
      <c r="N153" s="221"/>
      <c r="O153" s="79"/>
      <c r="P153" s="79"/>
      <c r="Q153" s="79"/>
      <c r="R153" s="79"/>
      <c r="S153" s="79"/>
      <c r="T153" s="80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9" t="s">
        <v>154</v>
      </c>
      <c r="AU153" s="19" t="s">
        <v>82</v>
      </c>
    </row>
    <row r="154" s="2" customFormat="1">
      <c r="A154" s="34"/>
      <c r="B154" s="35"/>
      <c r="C154" s="36"/>
      <c r="D154" s="222" t="s">
        <v>156</v>
      </c>
      <c r="E154" s="36"/>
      <c r="F154" s="223" t="s">
        <v>314</v>
      </c>
      <c r="G154" s="36"/>
      <c r="H154" s="36"/>
      <c r="I154" s="36"/>
      <c r="J154" s="36"/>
      <c r="K154" s="36"/>
      <c r="L154" s="40"/>
      <c r="M154" s="220"/>
      <c r="N154" s="221"/>
      <c r="O154" s="79"/>
      <c r="P154" s="79"/>
      <c r="Q154" s="79"/>
      <c r="R154" s="79"/>
      <c r="S154" s="79"/>
      <c r="T154" s="80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9" t="s">
        <v>156</v>
      </c>
      <c r="AU154" s="19" t="s">
        <v>82</v>
      </c>
    </row>
    <row r="155" s="13" customFormat="1">
      <c r="A155" s="13"/>
      <c r="B155" s="224"/>
      <c r="C155" s="225"/>
      <c r="D155" s="218" t="s">
        <v>158</v>
      </c>
      <c r="E155" s="226" t="s">
        <v>17</v>
      </c>
      <c r="F155" s="227" t="s">
        <v>1005</v>
      </c>
      <c r="G155" s="225"/>
      <c r="H155" s="226" t="s">
        <v>17</v>
      </c>
      <c r="I155" s="225"/>
      <c r="J155" s="225"/>
      <c r="K155" s="225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158</v>
      </c>
      <c r="AU155" s="232" t="s">
        <v>82</v>
      </c>
      <c r="AV155" s="13" t="s">
        <v>80</v>
      </c>
      <c r="AW155" s="13" t="s">
        <v>35</v>
      </c>
      <c r="AX155" s="13" t="s">
        <v>73</v>
      </c>
      <c r="AY155" s="232" t="s">
        <v>145</v>
      </c>
    </row>
    <row r="156" s="13" customFormat="1">
      <c r="A156" s="13"/>
      <c r="B156" s="224"/>
      <c r="C156" s="225"/>
      <c r="D156" s="218" t="s">
        <v>158</v>
      </c>
      <c r="E156" s="226" t="s">
        <v>17</v>
      </c>
      <c r="F156" s="227" t="s">
        <v>1029</v>
      </c>
      <c r="G156" s="225"/>
      <c r="H156" s="226" t="s">
        <v>17</v>
      </c>
      <c r="I156" s="225"/>
      <c r="J156" s="225"/>
      <c r="K156" s="225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158</v>
      </c>
      <c r="AU156" s="232" t="s">
        <v>82</v>
      </c>
      <c r="AV156" s="13" t="s">
        <v>80</v>
      </c>
      <c r="AW156" s="13" t="s">
        <v>35</v>
      </c>
      <c r="AX156" s="13" t="s">
        <v>73</v>
      </c>
      <c r="AY156" s="232" t="s">
        <v>145</v>
      </c>
    </row>
    <row r="157" s="13" customFormat="1">
      <c r="A157" s="13"/>
      <c r="B157" s="224"/>
      <c r="C157" s="225"/>
      <c r="D157" s="218" t="s">
        <v>158</v>
      </c>
      <c r="E157" s="226" t="s">
        <v>17</v>
      </c>
      <c r="F157" s="227" t="s">
        <v>1024</v>
      </c>
      <c r="G157" s="225"/>
      <c r="H157" s="226" t="s">
        <v>17</v>
      </c>
      <c r="I157" s="225"/>
      <c r="J157" s="225"/>
      <c r="K157" s="225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158</v>
      </c>
      <c r="AU157" s="232" t="s">
        <v>82</v>
      </c>
      <c r="AV157" s="13" t="s">
        <v>80</v>
      </c>
      <c r="AW157" s="13" t="s">
        <v>35</v>
      </c>
      <c r="AX157" s="13" t="s">
        <v>73</v>
      </c>
      <c r="AY157" s="232" t="s">
        <v>145</v>
      </c>
    </row>
    <row r="158" s="14" customFormat="1">
      <c r="A158" s="14"/>
      <c r="B158" s="233"/>
      <c r="C158" s="234"/>
      <c r="D158" s="218" t="s">
        <v>158</v>
      </c>
      <c r="E158" s="235" t="s">
        <v>17</v>
      </c>
      <c r="F158" s="236" t="s">
        <v>1030</v>
      </c>
      <c r="G158" s="234"/>
      <c r="H158" s="237">
        <v>373.58999999999998</v>
      </c>
      <c r="I158" s="234"/>
      <c r="J158" s="234"/>
      <c r="K158" s="234"/>
      <c r="L158" s="238"/>
      <c r="M158" s="239"/>
      <c r="N158" s="240"/>
      <c r="O158" s="240"/>
      <c r="P158" s="240"/>
      <c r="Q158" s="240"/>
      <c r="R158" s="240"/>
      <c r="S158" s="240"/>
      <c r="T158" s="24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2" t="s">
        <v>158</v>
      </c>
      <c r="AU158" s="242" t="s">
        <v>82</v>
      </c>
      <c r="AV158" s="14" t="s">
        <v>82</v>
      </c>
      <c r="AW158" s="14" t="s">
        <v>35</v>
      </c>
      <c r="AX158" s="14" t="s">
        <v>73</v>
      </c>
      <c r="AY158" s="242" t="s">
        <v>145</v>
      </c>
    </row>
    <row r="159" s="13" customFormat="1">
      <c r="A159" s="13"/>
      <c r="B159" s="224"/>
      <c r="C159" s="225"/>
      <c r="D159" s="218" t="s">
        <v>158</v>
      </c>
      <c r="E159" s="226" t="s">
        <v>17</v>
      </c>
      <c r="F159" s="227" t="s">
        <v>1026</v>
      </c>
      <c r="G159" s="225"/>
      <c r="H159" s="226" t="s">
        <v>17</v>
      </c>
      <c r="I159" s="225"/>
      <c r="J159" s="225"/>
      <c r="K159" s="225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158</v>
      </c>
      <c r="AU159" s="232" t="s">
        <v>82</v>
      </c>
      <c r="AV159" s="13" t="s">
        <v>80</v>
      </c>
      <c r="AW159" s="13" t="s">
        <v>35</v>
      </c>
      <c r="AX159" s="13" t="s">
        <v>73</v>
      </c>
      <c r="AY159" s="232" t="s">
        <v>145</v>
      </c>
    </row>
    <row r="160" s="14" customFormat="1">
      <c r="A160" s="14"/>
      <c r="B160" s="233"/>
      <c r="C160" s="234"/>
      <c r="D160" s="218" t="s">
        <v>158</v>
      </c>
      <c r="E160" s="235" t="s">
        <v>17</v>
      </c>
      <c r="F160" s="236" t="s">
        <v>1031</v>
      </c>
      <c r="G160" s="234"/>
      <c r="H160" s="237">
        <v>50.399999999999999</v>
      </c>
      <c r="I160" s="234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2" t="s">
        <v>158</v>
      </c>
      <c r="AU160" s="242" t="s">
        <v>82</v>
      </c>
      <c r="AV160" s="14" t="s">
        <v>82</v>
      </c>
      <c r="AW160" s="14" t="s">
        <v>35</v>
      </c>
      <c r="AX160" s="14" t="s">
        <v>73</v>
      </c>
      <c r="AY160" s="242" t="s">
        <v>145</v>
      </c>
    </row>
    <row r="161" s="15" customFormat="1">
      <c r="A161" s="15"/>
      <c r="B161" s="252"/>
      <c r="C161" s="253"/>
      <c r="D161" s="218" t="s">
        <v>158</v>
      </c>
      <c r="E161" s="254" t="s">
        <v>17</v>
      </c>
      <c r="F161" s="255" t="s">
        <v>258</v>
      </c>
      <c r="G161" s="253"/>
      <c r="H161" s="256">
        <v>423.99000000000001</v>
      </c>
      <c r="I161" s="253"/>
      <c r="J161" s="253"/>
      <c r="K161" s="253"/>
      <c r="L161" s="257"/>
      <c r="M161" s="258"/>
      <c r="N161" s="259"/>
      <c r="O161" s="259"/>
      <c r="P161" s="259"/>
      <c r="Q161" s="259"/>
      <c r="R161" s="259"/>
      <c r="S161" s="259"/>
      <c r="T161" s="260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1" t="s">
        <v>158</v>
      </c>
      <c r="AU161" s="261" t="s">
        <v>82</v>
      </c>
      <c r="AV161" s="15" t="s">
        <v>152</v>
      </c>
      <c r="AW161" s="15" t="s">
        <v>35</v>
      </c>
      <c r="AX161" s="15" t="s">
        <v>80</v>
      </c>
      <c r="AY161" s="261" t="s">
        <v>145</v>
      </c>
    </row>
    <row r="162" s="2" customFormat="1" ht="24.15" customHeight="1">
      <c r="A162" s="34"/>
      <c r="B162" s="35"/>
      <c r="C162" s="206" t="s">
        <v>224</v>
      </c>
      <c r="D162" s="206" t="s">
        <v>147</v>
      </c>
      <c r="E162" s="207" t="s">
        <v>319</v>
      </c>
      <c r="F162" s="208" t="s">
        <v>320</v>
      </c>
      <c r="G162" s="209" t="s">
        <v>174</v>
      </c>
      <c r="H162" s="210">
        <v>593</v>
      </c>
      <c r="I162" s="211">
        <v>74.200000000000003</v>
      </c>
      <c r="J162" s="211">
        <f>ROUND(I162*H162,2)</f>
        <v>44000.599999999999</v>
      </c>
      <c r="K162" s="208" t="s">
        <v>151</v>
      </c>
      <c r="L162" s="40"/>
      <c r="M162" s="212" t="s">
        <v>17</v>
      </c>
      <c r="N162" s="213" t="s">
        <v>44</v>
      </c>
      <c r="O162" s="214">
        <v>0.16400000000000001</v>
      </c>
      <c r="P162" s="214">
        <f>O162*H162</f>
        <v>97.25200000000001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6" t="s">
        <v>175</v>
      </c>
      <c r="AT162" s="216" t="s">
        <v>147</v>
      </c>
      <c r="AU162" s="216" t="s">
        <v>82</v>
      </c>
      <c r="AY162" s="19" t="s">
        <v>145</v>
      </c>
      <c r="BE162" s="217">
        <f>IF(N162="základní",J162,0)</f>
        <v>44000.599999999999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9" t="s">
        <v>80</v>
      </c>
      <c r="BK162" s="217">
        <f>ROUND(I162*H162,2)</f>
        <v>44000.599999999999</v>
      </c>
      <c r="BL162" s="19" t="s">
        <v>175</v>
      </c>
      <c r="BM162" s="216" t="s">
        <v>1032</v>
      </c>
    </row>
    <row r="163" s="2" customFormat="1">
      <c r="A163" s="34"/>
      <c r="B163" s="35"/>
      <c r="C163" s="36"/>
      <c r="D163" s="218" t="s">
        <v>154</v>
      </c>
      <c r="E163" s="36"/>
      <c r="F163" s="219" t="s">
        <v>322</v>
      </c>
      <c r="G163" s="36"/>
      <c r="H163" s="36"/>
      <c r="I163" s="36"/>
      <c r="J163" s="36"/>
      <c r="K163" s="36"/>
      <c r="L163" s="40"/>
      <c r="M163" s="220"/>
      <c r="N163" s="221"/>
      <c r="O163" s="79"/>
      <c r="P163" s="79"/>
      <c r="Q163" s="79"/>
      <c r="R163" s="79"/>
      <c r="S163" s="79"/>
      <c r="T163" s="80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9" t="s">
        <v>154</v>
      </c>
      <c r="AU163" s="19" t="s">
        <v>82</v>
      </c>
    </row>
    <row r="164" s="2" customFormat="1">
      <c r="A164" s="34"/>
      <c r="B164" s="35"/>
      <c r="C164" s="36"/>
      <c r="D164" s="222" t="s">
        <v>156</v>
      </c>
      <c r="E164" s="36"/>
      <c r="F164" s="223" t="s">
        <v>323</v>
      </c>
      <c r="G164" s="36"/>
      <c r="H164" s="36"/>
      <c r="I164" s="36"/>
      <c r="J164" s="36"/>
      <c r="K164" s="36"/>
      <c r="L164" s="40"/>
      <c r="M164" s="220"/>
      <c r="N164" s="221"/>
      <c r="O164" s="79"/>
      <c r="P164" s="79"/>
      <c r="Q164" s="79"/>
      <c r="R164" s="79"/>
      <c r="S164" s="79"/>
      <c r="T164" s="80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9" t="s">
        <v>156</v>
      </c>
      <c r="AU164" s="19" t="s">
        <v>82</v>
      </c>
    </row>
    <row r="165" s="13" customFormat="1">
      <c r="A165" s="13"/>
      <c r="B165" s="224"/>
      <c r="C165" s="225"/>
      <c r="D165" s="218" t="s">
        <v>158</v>
      </c>
      <c r="E165" s="226" t="s">
        <v>17</v>
      </c>
      <c r="F165" s="227" t="s">
        <v>1005</v>
      </c>
      <c r="G165" s="225"/>
      <c r="H165" s="226" t="s">
        <v>17</v>
      </c>
      <c r="I165" s="225"/>
      <c r="J165" s="225"/>
      <c r="K165" s="225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158</v>
      </c>
      <c r="AU165" s="232" t="s">
        <v>82</v>
      </c>
      <c r="AV165" s="13" t="s">
        <v>80</v>
      </c>
      <c r="AW165" s="13" t="s">
        <v>35</v>
      </c>
      <c r="AX165" s="13" t="s">
        <v>73</v>
      </c>
      <c r="AY165" s="232" t="s">
        <v>145</v>
      </c>
    </row>
    <row r="166" s="13" customFormat="1">
      <c r="A166" s="13"/>
      <c r="B166" s="224"/>
      <c r="C166" s="225"/>
      <c r="D166" s="218" t="s">
        <v>158</v>
      </c>
      <c r="E166" s="226" t="s">
        <v>17</v>
      </c>
      <c r="F166" s="227" t="s">
        <v>1018</v>
      </c>
      <c r="G166" s="225"/>
      <c r="H166" s="226" t="s">
        <v>17</v>
      </c>
      <c r="I166" s="225"/>
      <c r="J166" s="225"/>
      <c r="K166" s="225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158</v>
      </c>
      <c r="AU166" s="232" t="s">
        <v>82</v>
      </c>
      <c r="AV166" s="13" t="s">
        <v>80</v>
      </c>
      <c r="AW166" s="13" t="s">
        <v>35</v>
      </c>
      <c r="AX166" s="13" t="s">
        <v>73</v>
      </c>
      <c r="AY166" s="232" t="s">
        <v>145</v>
      </c>
    </row>
    <row r="167" s="14" customFormat="1">
      <c r="A167" s="14"/>
      <c r="B167" s="233"/>
      <c r="C167" s="234"/>
      <c r="D167" s="218" t="s">
        <v>158</v>
      </c>
      <c r="E167" s="235" t="s">
        <v>17</v>
      </c>
      <c r="F167" s="236" t="s">
        <v>1019</v>
      </c>
      <c r="G167" s="234"/>
      <c r="H167" s="237">
        <v>593</v>
      </c>
      <c r="I167" s="234"/>
      <c r="J167" s="234"/>
      <c r="K167" s="234"/>
      <c r="L167" s="238"/>
      <c r="M167" s="239"/>
      <c r="N167" s="240"/>
      <c r="O167" s="240"/>
      <c r="P167" s="240"/>
      <c r="Q167" s="240"/>
      <c r="R167" s="240"/>
      <c r="S167" s="240"/>
      <c r="T167" s="24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2" t="s">
        <v>158</v>
      </c>
      <c r="AU167" s="242" t="s">
        <v>82</v>
      </c>
      <c r="AV167" s="14" t="s">
        <v>82</v>
      </c>
      <c r="AW167" s="14" t="s">
        <v>35</v>
      </c>
      <c r="AX167" s="14" t="s">
        <v>80</v>
      </c>
      <c r="AY167" s="242" t="s">
        <v>145</v>
      </c>
    </row>
    <row r="168" s="2" customFormat="1" ht="24.15" customHeight="1">
      <c r="A168" s="34"/>
      <c r="B168" s="35"/>
      <c r="C168" s="206" t="s">
        <v>566</v>
      </c>
      <c r="D168" s="206" t="s">
        <v>147</v>
      </c>
      <c r="E168" s="207" t="s">
        <v>325</v>
      </c>
      <c r="F168" s="208" t="s">
        <v>326</v>
      </c>
      <c r="G168" s="209" t="s">
        <v>174</v>
      </c>
      <c r="H168" s="210">
        <v>56</v>
      </c>
      <c r="I168" s="211">
        <v>212</v>
      </c>
      <c r="J168" s="211">
        <f>ROUND(I168*H168,2)</f>
        <v>11872</v>
      </c>
      <c r="K168" s="208" t="s">
        <v>151</v>
      </c>
      <c r="L168" s="40"/>
      <c r="M168" s="212" t="s">
        <v>17</v>
      </c>
      <c r="N168" s="213" t="s">
        <v>44</v>
      </c>
      <c r="O168" s="214">
        <v>0.46800000000000003</v>
      </c>
      <c r="P168" s="214">
        <f>O168*H168</f>
        <v>26.208000000000002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16" t="s">
        <v>175</v>
      </c>
      <c r="AT168" s="216" t="s">
        <v>147</v>
      </c>
      <c r="AU168" s="216" t="s">
        <v>82</v>
      </c>
      <c r="AY168" s="19" t="s">
        <v>145</v>
      </c>
      <c r="BE168" s="217">
        <f>IF(N168="základní",J168,0)</f>
        <v>11872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9" t="s">
        <v>80</v>
      </c>
      <c r="BK168" s="217">
        <f>ROUND(I168*H168,2)</f>
        <v>11872</v>
      </c>
      <c r="BL168" s="19" t="s">
        <v>175</v>
      </c>
      <c r="BM168" s="216" t="s">
        <v>1033</v>
      </c>
    </row>
    <row r="169" s="2" customFormat="1">
      <c r="A169" s="34"/>
      <c r="B169" s="35"/>
      <c r="C169" s="36"/>
      <c r="D169" s="218" t="s">
        <v>154</v>
      </c>
      <c r="E169" s="36"/>
      <c r="F169" s="219" t="s">
        <v>328</v>
      </c>
      <c r="G169" s="36"/>
      <c r="H169" s="36"/>
      <c r="I169" s="36"/>
      <c r="J169" s="36"/>
      <c r="K169" s="36"/>
      <c r="L169" s="40"/>
      <c r="M169" s="220"/>
      <c r="N169" s="221"/>
      <c r="O169" s="79"/>
      <c r="P169" s="79"/>
      <c r="Q169" s="79"/>
      <c r="R169" s="79"/>
      <c r="S169" s="79"/>
      <c r="T169" s="80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9" t="s">
        <v>154</v>
      </c>
      <c r="AU169" s="19" t="s">
        <v>82</v>
      </c>
    </row>
    <row r="170" s="2" customFormat="1">
      <c r="A170" s="34"/>
      <c r="B170" s="35"/>
      <c r="C170" s="36"/>
      <c r="D170" s="222" t="s">
        <v>156</v>
      </c>
      <c r="E170" s="36"/>
      <c r="F170" s="223" t="s">
        <v>329</v>
      </c>
      <c r="G170" s="36"/>
      <c r="H170" s="36"/>
      <c r="I170" s="36"/>
      <c r="J170" s="36"/>
      <c r="K170" s="36"/>
      <c r="L170" s="40"/>
      <c r="M170" s="220"/>
      <c r="N170" s="221"/>
      <c r="O170" s="79"/>
      <c r="P170" s="79"/>
      <c r="Q170" s="79"/>
      <c r="R170" s="79"/>
      <c r="S170" s="79"/>
      <c r="T170" s="80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9" t="s">
        <v>156</v>
      </c>
      <c r="AU170" s="19" t="s">
        <v>82</v>
      </c>
    </row>
    <row r="171" s="13" customFormat="1">
      <c r="A171" s="13"/>
      <c r="B171" s="224"/>
      <c r="C171" s="225"/>
      <c r="D171" s="218" t="s">
        <v>158</v>
      </c>
      <c r="E171" s="226" t="s">
        <v>17</v>
      </c>
      <c r="F171" s="227" t="s">
        <v>1005</v>
      </c>
      <c r="G171" s="225"/>
      <c r="H171" s="226" t="s">
        <v>17</v>
      </c>
      <c r="I171" s="225"/>
      <c r="J171" s="225"/>
      <c r="K171" s="225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158</v>
      </c>
      <c r="AU171" s="232" t="s">
        <v>82</v>
      </c>
      <c r="AV171" s="13" t="s">
        <v>80</v>
      </c>
      <c r="AW171" s="13" t="s">
        <v>35</v>
      </c>
      <c r="AX171" s="13" t="s">
        <v>73</v>
      </c>
      <c r="AY171" s="232" t="s">
        <v>145</v>
      </c>
    </row>
    <row r="172" s="13" customFormat="1">
      <c r="A172" s="13"/>
      <c r="B172" s="224"/>
      <c r="C172" s="225"/>
      <c r="D172" s="218" t="s">
        <v>158</v>
      </c>
      <c r="E172" s="226" t="s">
        <v>17</v>
      </c>
      <c r="F172" s="227" t="s">
        <v>1021</v>
      </c>
      <c r="G172" s="225"/>
      <c r="H172" s="226" t="s">
        <v>17</v>
      </c>
      <c r="I172" s="225"/>
      <c r="J172" s="225"/>
      <c r="K172" s="225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158</v>
      </c>
      <c r="AU172" s="232" t="s">
        <v>82</v>
      </c>
      <c r="AV172" s="13" t="s">
        <v>80</v>
      </c>
      <c r="AW172" s="13" t="s">
        <v>35</v>
      </c>
      <c r="AX172" s="13" t="s">
        <v>73</v>
      </c>
      <c r="AY172" s="232" t="s">
        <v>145</v>
      </c>
    </row>
    <row r="173" s="14" customFormat="1">
      <c r="A173" s="14"/>
      <c r="B173" s="233"/>
      <c r="C173" s="234"/>
      <c r="D173" s="218" t="s">
        <v>158</v>
      </c>
      <c r="E173" s="235" t="s">
        <v>17</v>
      </c>
      <c r="F173" s="236" t="s">
        <v>1022</v>
      </c>
      <c r="G173" s="234"/>
      <c r="H173" s="237">
        <v>56</v>
      </c>
      <c r="I173" s="234"/>
      <c r="J173" s="234"/>
      <c r="K173" s="234"/>
      <c r="L173" s="238"/>
      <c r="M173" s="239"/>
      <c r="N173" s="240"/>
      <c r="O173" s="240"/>
      <c r="P173" s="240"/>
      <c r="Q173" s="240"/>
      <c r="R173" s="240"/>
      <c r="S173" s="240"/>
      <c r="T173" s="24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2" t="s">
        <v>158</v>
      </c>
      <c r="AU173" s="242" t="s">
        <v>82</v>
      </c>
      <c r="AV173" s="14" t="s">
        <v>82</v>
      </c>
      <c r="AW173" s="14" t="s">
        <v>35</v>
      </c>
      <c r="AX173" s="14" t="s">
        <v>80</v>
      </c>
      <c r="AY173" s="242" t="s">
        <v>145</v>
      </c>
    </row>
    <row r="174" s="2" customFormat="1" ht="37.8" customHeight="1">
      <c r="A174" s="34"/>
      <c r="B174" s="35"/>
      <c r="C174" s="206" t="s">
        <v>8</v>
      </c>
      <c r="D174" s="206" t="s">
        <v>147</v>
      </c>
      <c r="E174" s="207" t="s">
        <v>331</v>
      </c>
      <c r="F174" s="208" t="s">
        <v>332</v>
      </c>
      <c r="G174" s="209" t="s">
        <v>174</v>
      </c>
      <c r="H174" s="210">
        <v>54</v>
      </c>
      <c r="I174" s="211">
        <v>2570</v>
      </c>
      <c r="J174" s="211">
        <f>ROUND(I174*H174,2)</f>
        <v>138780</v>
      </c>
      <c r="K174" s="208" t="s">
        <v>151</v>
      </c>
      <c r="L174" s="40"/>
      <c r="M174" s="212" t="s">
        <v>17</v>
      </c>
      <c r="N174" s="213" t="s">
        <v>44</v>
      </c>
      <c r="O174" s="214">
        <v>0.94899999999999995</v>
      </c>
      <c r="P174" s="214">
        <f>O174*H174</f>
        <v>51.245999999999995</v>
      </c>
      <c r="Q174" s="214">
        <v>0.0036600000000000001</v>
      </c>
      <c r="R174" s="214">
        <f>Q174*H174</f>
        <v>0.19764000000000001</v>
      </c>
      <c r="S174" s="214">
        <v>0</v>
      </c>
      <c r="T174" s="215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16" t="s">
        <v>175</v>
      </c>
      <c r="AT174" s="216" t="s">
        <v>147</v>
      </c>
      <c r="AU174" s="216" t="s">
        <v>82</v>
      </c>
      <c r="AY174" s="19" t="s">
        <v>145</v>
      </c>
      <c r="BE174" s="217">
        <f>IF(N174="základní",J174,0)</f>
        <v>138780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9" t="s">
        <v>80</v>
      </c>
      <c r="BK174" s="217">
        <f>ROUND(I174*H174,2)</f>
        <v>138780</v>
      </c>
      <c r="BL174" s="19" t="s">
        <v>175</v>
      </c>
      <c r="BM174" s="216" t="s">
        <v>1034</v>
      </c>
    </row>
    <row r="175" s="2" customFormat="1">
      <c r="A175" s="34"/>
      <c r="B175" s="35"/>
      <c r="C175" s="36"/>
      <c r="D175" s="218" t="s">
        <v>154</v>
      </c>
      <c r="E175" s="36"/>
      <c r="F175" s="219" t="s">
        <v>334</v>
      </c>
      <c r="G175" s="36"/>
      <c r="H175" s="36"/>
      <c r="I175" s="36"/>
      <c r="J175" s="36"/>
      <c r="K175" s="36"/>
      <c r="L175" s="40"/>
      <c r="M175" s="220"/>
      <c r="N175" s="221"/>
      <c r="O175" s="79"/>
      <c r="P175" s="79"/>
      <c r="Q175" s="79"/>
      <c r="R175" s="79"/>
      <c r="S175" s="79"/>
      <c r="T175" s="80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9" t="s">
        <v>154</v>
      </c>
      <c r="AU175" s="19" t="s">
        <v>82</v>
      </c>
    </row>
    <row r="176" s="2" customFormat="1">
      <c r="A176" s="34"/>
      <c r="B176" s="35"/>
      <c r="C176" s="36"/>
      <c r="D176" s="222" t="s">
        <v>156</v>
      </c>
      <c r="E176" s="36"/>
      <c r="F176" s="223" t="s">
        <v>335</v>
      </c>
      <c r="G176" s="36"/>
      <c r="H176" s="36"/>
      <c r="I176" s="36"/>
      <c r="J176" s="36"/>
      <c r="K176" s="36"/>
      <c r="L176" s="40"/>
      <c r="M176" s="220"/>
      <c r="N176" s="221"/>
      <c r="O176" s="79"/>
      <c r="P176" s="79"/>
      <c r="Q176" s="79"/>
      <c r="R176" s="79"/>
      <c r="S176" s="79"/>
      <c r="T176" s="8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9" t="s">
        <v>156</v>
      </c>
      <c r="AU176" s="19" t="s">
        <v>82</v>
      </c>
    </row>
    <row r="177" s="13" customFormat="1">
      <c r="A177" s="13"/>
      <c r="B177" s="224"/>
      <c r="C177" s="225"/>
      <c r="D177" s="218" t="s">
        <v>158</v>
      </c>
      <c r="E177" s="226" t="s">
        <v>17</v>
      </c>
      <c r="F177" s="227" t="s">
        <v>1005</v>
      </c>
      <c r="G177" s="225"/>
      <c r="H177" s="226" t="s">
        <v>17</v>
      </c>
      <c r="I177" s="225"/>
      <c r="J177" s="225"/>
      <c r="K177" s="225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158</v>
      </c>
      <c r="AU177" s="232" t="s">
        <v>82</v>
      </c>
      <c r="AV177" s="13" t="s">
        <v>80</v>
      </c>
      <c r="AW177" s="13" t="s">
        <v>35</v>
      </c>
      <c r="AX177" s="13" t="s">
        <v>73</v>
      </c>
      <c r="AY177" s="232" t="s">
        <v>145</v>
      </c>
    </row>
    <row r="178" s="13" customFormat="1">
      <c r="A178" s="13"/>
      <c r="B178" s="224"/>
      <c r="C178" s="225"/>
      <c r="D178" s="218" t="s">
        <v>158</v>
      </c>
      <c r="E178" s="226" t="s">
        <v>17</v>
      </c>
      <c r="F178" s="227" t="s">
        <v>1035</v>
      </c>
      <c r="G178" s="225"/>
      <c r="H178" s="226" t="s">
        <v>17</v>
      </c>
      <c r="I178" s="225"/>
      <c r="J178" s="225"/>
      <c r="K178" s="225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158</v>
      </c>
      <c r="AU178" s="232" t="s">
        <v>82</v>
      </c>
      <c r="AV178" s="13" t="s">
        <v>80</v>
      </c>
      <c r="AW178" s="13" t="s">
        <v>35</v>
      </c>
      <c r="AX178" s="13" t="s">
        <v>73</v>
      </c>
      <c r="AY178" s="232" t="s">
        <v>145</v>
      </c>
    </row>
    <row r="179" s="14" customFormat="1">
      <c r="A179" s="14"/>
      <c r="B179" s="233"/>
      <c r="C179" s="234"/>
      <c r="D179" s="218" t="s">
        <v>158</v>
      </c>
      <c r="E179" s="235" t="s">
        <v>17</v>
      </c>
      <c r="F179" s="236" t="s">
        <v>1036</v>
      </c>
      <c r="G179" s="234"/>
      <c r="H179" s="237">
        <v>54</v>
      </c>
      <c r="I179" s="234"/>
      <c r="J179" s="234"/>
      <c r="K179" s="234"/>
      <c r="L179" s="238"/>
      <c r="M179" s="239"/>
      <c r="N179" s="240"/>
      <c r="O179" s="240"/>
      <c r="P179" s="240"/>
      <c r="Q179" s="240"/>
      <c r="R179" s="240"/>
      <c r="S179" s="240"/>
      <c r="T179" s="24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2" t="s">
        <v>158</v>
      </c>
      <c r="AU179" s="242" t="s">
        <v>82</v>
      </c>
      <c r="AV179" s="14" t="s">
        <v>82</v>
      </c>
      <c r="AW179" s="14" t="s">
        <v>35</v>
      </c>
      <c r="AX179" s="14" t="s">
        <v>73</v>
      </c>
      <c r="AY179" s="242" t="s">
        <v>145</v>
      </c>
    </row>
    <row r="180" s="15" customFormat="1">
      <c r="A180" s="15"/>
      <c r="B180" s="252"/>
      <c r="C180" s="253"/>
      <c r="D180" s="218" t="s">
        <v>158</v>
      </c>
      <c r="E180" s="254" t="s">
        <v>17</v>
      </c>
      <c r="F180" s="255" t="s">
        <v>258</v>
      </c>
      <c r="G180" s="253"/>
      <c r="H180" s="256">
        <v>54</v>
      </c>
      <c r="I180" s="253"/>
      <c r="J180" s="253"/>
      <c r="K180" s="253"/>
      <c r="L180" s="257"/>
      <c r="M180" s="258"/>
      <c r="N180" s="259"/>
      <c r="O180" s="259"/>
      <c r="P180" s="259"/>
      <c r="Q180" s="259"/>
      <c r="R180" s="259"/>
      <c r="S180" s="259"/>
      <c r="T180" s="26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1" t="s">
        <v>158</v>
      </c>
      <c r="AU180" s="261" t="s">
        <v>82</v>
      </c>
      <c r="AV180" s="15" t="s">
        <v>152</v>
      </c>
      <c r="AW180" s="15" t="s">
        <v>35</v>
      </c>
      <c r="AX180" s="15" t="s">
        <v>80</v>
      </c>
      <c r="AY180" s="261" t="s">
        <v>145</v>
      </c>
    </row>
    <row r="181" s="2" customFormat="1" ht="21.75" customHeight="1">
      <c r="A181" s="34"/>
      <c r="B181" s="35"/>
      <c r="C181" s="243" t="s">
        <v>231</v>
      </c>
      <c r="D181" s="243" t="s">
        <v>167</v>
      </c>
      <c r="E181" s="244" t="s">
        <v>340</v>
      </c>
      <c r="F181" s="245" t="s">
        <v>341</v>
      </c>
      <c r="G181" s="246" t="s">
        <v>174</v>
      </c>
      <c r="H181" s="247">
        <v>54</v>
      </c>
      <c r="I181" s="248">
        <v>570.39999999999998</v>
      </c>
      <c r="J181" s="248">
        <f>ROUND(I181*H181,2)</f>
        <v>30801.599999999999</v>
      </c>
      <c r="K181" s="245" t="s">
        <v>269</v>
      </c>
      <c r="L181" s="249"/>
      <c r="M181" s="250" t="s">
        <v>17</v>
      </c>
      <c r="N181" s="251" t="s">
        <v>44</v>
      </c>
      <c r="O181" s="214">
        <v>0</v>
      </c>
      <c r="P181" s="214">
        <f>O181*H181</f>
        <v>0</v>
      </c>
      <c r="Q181" s="214">
        <v>0.0043299999999999996</v>
      </c>
      <c r="R181" s="214">
        <f>Q181*H181</f>
        <v>0.23381999999999997</v>
      </c>
      <c r="S181" s="214">
        <v>0</v>
      </c>
      <c r="T181" s="215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6" t="s">
        <v>184</v>
      </c>
      <c r="AT181" s="216" t="s">
        <v>167</v>
      </c>
      <c r="AU181" s="216" t="s">
        <v>82</v>
      </c>
      <c r="AY181" s="19" t="s">
        <v>145</v>
      </c>
      <c r="BE181" s="217">
        <f>IF(N181="základní",J181,0)</f>
        <v>30801.599999999999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9" t="s">
        <v>80</v>
      </c>
      <c r="BK181" s="217">
        <f>ROUND(I181*H181,2)</f>
        <v>30801.599999999999</v>
      </c>
      <c r="BL181" s="19" t="s">
        <v>175</v>
      </c>
      <c r="BM181" s="216" t="s">
        <v>1037</v>
      </c>
    </row>
    <row r="182" s="2" customFormat="1">
      <c r="A182" s="34"/>
      <c r="B182" s="35"/>
      <c r="C182" s="36"/>
      <c r="D182" s="218" t="s">
        <v>154</v>
      </c>
      <c r="E182" s="36"/>
      <c r="F182" s="219" t="s">
        <v>341</v>
      </c>
      <c r="G182" s="36"/>
      <c r="H182" s="36"/>
      <c r="I182" s="36"/>
      <c r="J182" s="36"/>
      <c r="K182" s="36"/>
      <c r="L182" s="40"/>
      <c r="M182" s="220"/>
      <c r="N182" s="221"/>
      <c r="O182" s="79"/>
      <c r="P182" s="79"/>
      <c r="Q182" s="79"/>
      <c r="R182" s="79"/>
      <c r="S182" s="79"/>
      <c r="T182" s="80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9" t="s">
        <v>154</v>
      </c>
      <c r="AU182" s="19" t="s">
        <v>82</v>
      </c>
    </row>
    <row r="183" s="13" customFormat="1">
      <c r="A183" s="13"/>
      <c r="B183" s="224"/>
      <c r="C183" s="225"/>
      <c r="D183" s="218" t="s">
        <v>158</v>
      </c>
      <c r="E183" s="226" t="s">
        <v>17</v>
      </c>
      <c r="F183" s="227" t="s">
        <v>1005</v>
      </c>
      <c r="G183" s="225"/>
      <c r="H183" s="226" t="s">
        <v>17</v>
      </c>
      <c r="I183" s="225"/>
      <c r="J183" s="225"/>
      <c r="K183" s="225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158</v>
      </c>
      <c r="AU183" s="232" t="s">
        <v>82</v>
      </c>
      <c r="AV183" s="13" t="s">
        <v>80</v>
      </c>
      <c r="AW183" s="13" t="s">
        <v>35</v>
      </c>
      <c r="AX183" s="13" t="s">
        <v>73</v>
      </c>
      <c r="AY183" s="232" t="s">
        <v>145</v>
      </c>
    </row>
    <row r="184" s="13" customFormat="1">
      <c r="A184" s="13"/>
      <c r="B184" s="224"/>
      <c r="C184" s="225"/>
      <c r="D184" s="218" t="s">
        <v>158</v>
      </c>
      <c r="E184" s="226" t="s">
        <v>17</v>
      </c>
      <c r="F184" s="227" t="s">
        <v>1035</v>
      </c>
      <c r="G184" s="225"/>
      <c r="H184" s="226" t="s">
        <v>17</v>
      </c>
      <c r="I184" s="225"/>
      <c r="J184" s="225"/>
      <c r="K184" s="225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158</v>
      </c>
      <c r="AU184" s="232" t="s">
        <v>82</v>
      </c>
      <c r="AV184" s="13" t="s">
        <v>80</v>
      </c>
      <c r="AW184" s="13" t="s">
        <v>35</v>
      </c>
      <c r="AX184" s="13" t="s">
        <v>73</v>
      </c>
      <c r="AY184" s="232" t="s">
        <v>145</v>
      </c>
    </row>
    <row r="185" s="14" customFormat="1">
      <c r="A185" s="14"/>
      <c r="B185" s="233"/>
      <c r="C185" s="234"/>
      <c r="D185" s="218" t="s">
        <v>158</v>
      </c>
      <c r="E185" s="235" t="s">
        <v>17</v>
      </c>
      <c r="F185" s="236" t="s">
        <v>1036</v>
      </c>
      <c r="G185" s="234"/>
      <c r="H185" s="237">
        <v>54</v>
      </c>
      <c r="I185" s="234"/>
      <c r="J185" s="234"/>
      <c r="K185" s="234"/>
      <c r="L185" s="238"/>
      <c r="M185" s="239"/>
      <c r="N185" s="240"/>
      <c r="O185" s="240"/>
      <c r="P185" s="240"/>
      <c r="Q185" s="240"/>
      <c r="R185" s="240"/>
      <c r="S185" s="240"/>
      <c r="T185" s="24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2" t="s">
        <v>158</v>
      </c>
      <c r="AU185" s="242" t="s">
        <v>82</v>
      </c>
      <c r="AV185" s="14" t="s">
        <v>82</v>
      </c>
      <c r="AW185" s="14" t="s">
        <v>35</v>
      </c>
      <c r="AX185" s="14" t="s">
        <v>73</v>
      </c>
      <c r="AY185" s="242" t="s">
        <v>145</v>
      </c>
    </row>
    <row r="186" s="15" customFormat="1">
      <c r="A186" s="15"/>
      <c r="B186" s="252"/>
      <c r="C186" s="253"/>
      <c r="D186" s="218" t="s">
        <v>158</v>
      </c>
      <c r="E186" s="254" t="s">
        <v>17</v>
      </c>
      <c r="F186" s="255" t="s">
        <v>258</v>
      </c>
      <c r="G186" s="253"/>
      <c r="H186" s="256">
        <v>54</v>
      </c>
      <c r="I186" s="253"/>
      <c r="J186" s="253"/>
      <c r="K186" s="253"/>
      <c r="L186" s="257"/>
      <c r="M186" s="258"/>
      <c r="N186" s="259"/>
      <c r="O186" s="259"/>
      <c r="P186" s="259"/>
      <c r="Q186" s="259"/>
      <c r="R186" s="259"/>
      <c r="S186" s="259"/>
      <c r="T186" s="260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1" t="s">
        <v>158</v>
      </c>
      <c r="AU186" s="261" t="s">
        <v>82</v>
      </c>
      <c r="AV186" s="15" t="s">
        <v>152</v>
      </c>
      <c r="AW186" s="15" t="s">
        <v>35</v>
      </c>
      <c r="AX186" s="15" t="s">
        <v>80</v>
      </c>
      <c r="AY186" s="261" t="s">
        <v>145</v>
      </c>
    </row>
    <row r="187" s="2" customFormat="1" ht="24.15" customHeight="1">
      <c r="A187" s="34"/>
      <c r="B187" s="35"/>
      <c r="C187" s="206" t="s">
        <v>240</v>
      </c>
      <c r="D187" s="206" t="s">
        <v>147</v>
      </c>
      <c r="E187" s="207" t="s">
        <v>345</v>
      </c>
      <c r="F187" s="208" t="s">
        <v>346</v>
      </c>
      <c r="G187" s="209" t="s">
        <v>150</v>
      </c>
      <c r="H187" s="210">
        <v>4.7999999999999998</v>
      </c>
      <c r="I187" s="211">
        <v>4080</v>
      </c>
      <c r="J187" s="211">
        <f>ROUND(I187*H187,2)</f>
        <v>19584</v>
      </c>
      <c r="K187" s="208" t="s">
        <v>151</v>
      </c>
      <c r="L187" s="40"/>
      <c r="M187" s="212" t="s">
        <v>17</v>
      </c>
      <c r="N187" s="213" t="s">
        <v>44</v>
      </c>
      <c r="O187" s="214">
        <v>0.47699999999999998</v>
      </c>
      <c r="P187" s="214">
        <f>O187*H187</f>
        <v>2.2895999999999996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6" t="s">
        <v>175</v>
      </c>
      <c r="AT187" s="216" t="s">
        <v>147</v>
      </c>
      <c r="AU187" s="216" t="s">
        <v>82</v>
      </c>
      <c r="AY187" s="19" t="s">
        <v>145</v>
      </c>
      <c r="BE187" s="217">
        <f>IF(N187="základní",J187,0)</f>
        <v>19584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9" t="s">
        <v>80</v>
      </c>
      <c r="BK187" s="217">
        <f>ROUND(I187*H187,2)</f>
        <v>19584</v>
      </c>
      <c r="BL187" s="19" t="s">
        <v>175</v>
      </c>
      <c r="BM187" s="216" t="s">
        <v>1038</v>
      </c>
    </row>
    <row r="188" s="2" customFormat="1">
      <c r="A188" s="34"/>
      <c r="B188" s="35"/>
      <c r="C188" s="36"/>
      <c r="D188" s="218" t="s">
        <v>154</v>
      </c>
      <c r="E188" s="36"/>
      <c r="F188" s="219" t="s">
        <v>348</v>
      </c>
      <c r="G188" s="36"/>
      <c r="H188" s="36"/>
      <c r="I188" s="36"/>
      <c r="J188" s="36"/>
      <c r="K188" s="36"/>
      <c r="L188" s="40"/>
      <c r="M188" s="220"/>
      <c r="N188" s="221"/>
      <c r="O188" s="79"/>
      <c r="P188" s="79"/>
      <c r="Q188" s="79"/>
      <c r="R188" s="79"/>
      <c r="S188" s="79"/>
      <c r="T188" s="80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9" t="s">
        <v>154</v>
      </c>
      <c r="AU188" s="19" t="s">
        <v>82</v>
      </c>
    </row>
    <row r="189" s="2" customFormat="1">
      <c r="A189" s="34"/>
      <c r="B189" s="35"/>
      <c r="C189" s="36"/>
      <c r="D189" s="222" t="s">
        <v>156</v>
      </c>
      <c r="E189" s="36"/>
      <c r="F189" s="223" t="s">
        <v>349</v>
      </c>
      <c r="G189" s="36"/>
      <c r="H189" s="36"/>
      <c r="I189" s="36"/>
      <c r="J189" s="36"/>
      <c r="K189" s="36"/>
      <c r="L189" s="40"/>
      <c r="M189" s="220"/>
      <c r="N189" s="221"/>
      <c r="O189" s="79"/>
      <c r="P189" s="79"/>
      <c r="Q189" s="79"/>
      <c r="R189" s="79"/>
      <c r="S189" s="79"/>
      <c r="T189" s="80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9" t="s">
        <v>156</v>
      </c>
      <c r="AU189" s="19" t="s">
        <v>82</v>
      </c>
    </row>
    <row r="190" s="13" customFormat="1">
      <c r="A190" s="13"/>
      <c r="B190" s="224"/>
      <c r="C190" s="225"/>
      <c r="D190" s="218" t="s">
        <v>158</v>
      </c>
      <c r="E190" s="226" t="s">
        <v>17</v>
      </c>
      <c r="F190" s="227" t="s">
        <v>1005</v>
      </c>
      <c r="G190" s="225"/>
      <c r="H190" s="226" t="s">
        <v>17</v>
      </c>
      <c r="I190" s="225"/>
      <c r="J190" s="225"/>
      <c r="K190" s="225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158</v>
      </c>
      <c r="AU190" s="232" t="s">
        <v>82</v>
      </c>
      <c r="AV190" s="13" t="s">
        <v>80</v>
      </c>
      <c r="AW190" s="13" t="s">
        <v>35</v>
      </c>
      <c r="AX190" s="13" t="s">
        <v>73</v>
      </c>
      <c r="AY190" s="232" t="s">
        <v>145</v>
      </c>
    </row>
    <row r="191" s="13" customFormat="1">
      <c r="A191" s="13"/>
      <c r="B191" s="224"/>
      <c r="C191" s="225"/>
      <c r="D191" s="218" t="s">
        <v>158</v>
      </c>
      <c r="E191" s="226" t="s">
        <v>17</v>
      </c>
      <c r="F191" s="227" t="s">
        <v>1039</v>
      </c>
      <c r="G191" s="225"/>
      <c r="H191" s="226" t="s">
        <v>17</v>
      </c>
      <c r="I191" s="225"/>
      <c r="J191" s="225"/>
      <c r="K191" s="225"/>
      <c r="L191" s="228"/>
      <c r="M191" s="229"/>
      <c r="N191" s="230"/>
      <c r="O191" s="230"/>
      <c r="P191" s="230"/>
      <c r="Q191" s="230"/>
      <c r="R191" s="230"/>
      <c r="S191" s="230"/>
      <c r="T191" s="23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2" t="s">
        <v>158</v>
      </c>
      <c r="AU191" s="232" t="s">
        <v>82</v>
      </c>
      <c r="AV191" s="13" t="s">
        <v>80</v>
      </c>
      <c r="AW191" s="13" t="s">
        <v>35</v>
      </c>
      <c r="AX191" s="13" t="s">
        <v>73</v>
      </c>
      <c r="AY191" s="232" t="s">
        <v>145</v>
      </c>
    </row>
    <row r="192" s="14" customFormat="1">
      <c r="A192" s="14"/>
      <c r="B192" s="233"/>
      <c r="C192" s="234"/>
      <c r="D192" s="218" t="s">
        <v>158</v>
      </c>
      <c r="E192" s="235" t="s">
        <v>17</v>
      </c>
      <c r="F192" s="236" t="s">
        <v>1015</v>
      </c>
      <c r="G192" s="234"/>
      <c r="H192" s="237">
        <v>2.3999999999999999</v>
      </c>
      <c r="I192" s="234"/>
      <c r="J192" s="234"/>
      <c r="K192" s="234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158</v>
      </c>
      <c r="AU192" s="242" t="s">
        <v>82</v>
      </c>
      <c r="AV192" s="14" t="s">
        <v>82</v>
      </c>
      <c r="AW192" s="14" t="s">
        <v>35</v>
      </c>
      <c r="AX192" s="14" t="s">
        <v>73</v>
      </c>
      <c r="AY192" s="242" t="s">
        <v>145</v>
      </c>
    </row>
    <row r="193" s="13" customFormat="1">
      <c r="A193" s="13"/>
      <c r="B193" s="224"/>
      <c r="C193" s="225"/>
      <c r="D193" s="218" t="s">
        <v>158</v>
      </c>
      <c r="E193" s="226" t="s">
        <v>17</v>
      </c>
      <c r="F193" s="227" t="s">
        <v>1040</v>
      </c>
      <c r="G193" s="225"/>
      <c r="H193" s="226" t="s">
        <v>17</v>
      </c>
      <c r="I193" s="225"/>
      <c r="J193" s="225"/>
      <c r="K193" s="225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158</v>
      </c>
      <c r="AU193" s="232" t="s">
        <v>82</v>
      </c>
      <c r="AV193" s="13" t="s">
        <v>80</v>
      </c>
      <c r="AW193" s="13" t="s">
        <v>35</v>
      </c>
      <c r="AX193" s="13" t="s">
        <v>73</v>
      </c>
      <c r="AY193" s="232" t="s">
        <v>145</v>
      </c>
    </row>
    <row r="194" s="14" customFormat="1">
      <c r="A194" s="14"/>
      <c r="B194" s="233"/>
      <c r="C194" s="234"/>
      <c r="D194" s="218" t="s">
        <v>158</v>
      </c>
      <c r="E194" s="235" t="s">
        <v>17</v>
      </c>
      <c r="F194" s="236" t="s">
        <v>1015</v>
      </c>
      <c r="G194" s="234"/>
      <c r="H194" s="237">
        <v>2.3999999999999999</v>
      </c>
      <c r="I194" s="234"/>
      <c r="J194" s="234"/>
      <c r="K194" s="234"/>
      <c r="L194" s="238"/>
      <c r="M194" s="239"/>
      <c r="N194" s="240"/>
      <c r="O194" s="240"/>
      <c r="P194" s="240"/>
      <c r="Q194" s="240"/>
      <c r="R194" s="240"/>
      <c r="S194" s="240"/>
      <c r="T194" s="24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2" t="s">
        <v>158</v>
      </c>
      <c r="AU194" s="242" t="s">
        <v>82</v>
      </c>
      <c r="AV194" s="14" t="s">
        <v>82</v>
      </c>
      <c r="AW194" s="14" t="s">
        <v>35</v>
      </c>
      <c r="AX194" s="14" t="s">
        <v>73</v>
      </c>
      <c r="AY194" s="242" t="s">
        <v>145</v>
      </c>
    </row>
    <row r="195" s="15" customFormat="1">
      <c r="A195" s="15"/>
      <c r="B195" s="252"/>
      <c r="C195" s="253"/>
      <c r="D195" s="218" t="s">
        <v>158</v>
      </c>
      <c r="E195" s="254" t="s">
        <v>17</v>
      </c>
      <c r="F195" s="255" t="s">
        <v>258</v>
      </c>
      <c r="G195" s="253"/>
      <c r="H195" s="256">
        <v>4.7999999999999998</v>
      </c>
      <c r="I195" s="253"/>
      <c r="J195" s="253"/>
      <c r="K195" s="253"/>
      <c r="L195" s="257"/>
      <c r="M195" s="258"/>
      <c r="N195" s="259"/>
      <c r="O195" s="259"/>
      <c r="P195" s="259"/>
      <c r="Q195" s="259"/>
      <c r="R195" s="259"/>
      <c r="S195" s="259"/>
      <c r="T195" s="260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1" t="s">
        <v>158</v>
      </c>
      <c r="AU195" s="261" t="s">
        <v>82</v>
      </c>
      <c r="AV195" s="15" t="s">
        <v>152</v>
      </c>
      <c r="AW195" s="15" t="s">
        <v>35</v>
      </c>
      <c r="AX195" s="15" t="s">
        <v>80</v>
      </c>
      <c r="AY195" s="261" t="s">
        <v>145</v>
      </c>
    </row>
    <row r="196" s="2" customFormat="1" ht="24.15" customHeight="1">
      <c r="A196" s="34"/>
      <c r="B196" s="35"/>
      <c r="C196" s="206" t="s">
        <v>246</v>
      </c>
      <c r="D196" s="206" t="s">
        <v>147</v>
      </c>
      <c r="E196" s="207" t="s">
        <v>353</v>
      </c>
      <c r="F196" s="208" t="s">
        <v>354</v>
      </c>
      <c r="G196" s="209" t="s">
        <v>355</v>
      </c>
      <c r="H196" s="210">
        <v>18.399999999999999</v>
      </c>
      <c r="I196" s="211">
        <v>434</v>
      </c>
      <c r="J196" s="211">
        <f>ROUND(I196*H196,2)</f>
        <v>7985.6000000000004</v>
      </c>
      <c r="K196" s="208" t="s">
        <v>151</v>
      </c>
      <c r="L196" s="40"/>
      <c r="M196" s="212" t="s">
        <v>17</v>
      </c>
      <c r="N196" s="213" t="s">
        <v>44</v>
      </c>
      <c r="O196" s="214">
        <v>0.35799999999999998</v>
      </c>
      <c r="P196" s="214">
        <f>O196*H196</f>
        <v>6.5871999999999993</v>
      </c>
      <c r="Q196" s="214">
        <v>0.00116</v>
      </c>
      <c r="R196" s="214">
        <f>Q196*H196</f>
        <v>0.021343999999999998</v>
      </c>
      <c r="S196" s="214">
        <v>0</v>
      </c>
      <c r="T196" s="215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16" t="s">
        <v>175</v>
      </c>
      <c r="AT196" s="216" t="s">
        <v>147</v>
      </c>
      <c r="AU196" s="216" t="s">
        <v>82</v>
      </c>
      <c r="AY196" s="19" t="s">
        <v>145</v>
      </c>
      <c r="BE196" s="217">
        <f>IF(N196="základní",J196,0)</f>
        <v>7985.6000000000004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9" t="s">
        <v>80</v>
      </c>
      <c r="BK196" s="217">
        <f>ROUND(I196*H196,2)</f>
        <v>7985.6000000000004</v>
      </c>
      <c r="BL196" s="19" t="s">
        <v>175</v>
      </c>
      <c r="BM196" s="216" t="s">
        <v>1041</v>
      </c>
    </row>
    <row r="197" s="2" customFormat="1">
      <c r="A197" s="34"/>
      <c r="B197" s="35"/>
      <c r="C197" s="36"/>
      <c r="D197" s="218" t="s">
        <v>154</v>
      </c>
      <c r="E197" s="36"/>
      <c r="F197" s="219" t="s">
        <v>357</v>
      </c>
      <c r="G197" s="36"/>
      <c r="H197" s="36"/>
      <c r="I197" s="36"/>
      <c r="J197" s="36"/>
      <c r="K197" s="36"/>
      <c r="L197" s="40"/>
      <c r="M197" s="220"/>
      <c r="N197" s="221"/>
      <c r="O197" s="79"/>
      <c r="P197" s="79"/>
      <c r="Q197" s="79"/>
      <c r="R197" s="79"/>
      <c r="S197" s="79"/>
      <c r="T197" s="80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9" t="s">
        <v>154</v>
      </c>
      <c r="AU197" s="19" t="s">
        <v>82</v>
      </c>
    </row>
    <row r="198" s="2" customFormat="1">
      <c r="A198" s="34"/>
      <c r="B198" s="35"/>
      <c r="C198" s="36"/>
      <c r="D198" s="222" t="s">
        <v>156</v>
      </c>
      <c r="E198" s="36"/>
      <c r="F198" s="223" t="s">
        <v>358</v>
      </c>
      <c r="G198" s="36"/>
      <c r="H198" s="36"/>
      <c r="I198" s="36"/>
      <c r="J198" s="36"/>
      <c r="K198" s="36"/>
      <c r="L198" s="40"/>
      <c r="M198" s="220"/>
      <c r="N198" s="221"/>
      <c r="O198" s="79"/>
      <c r="P198" s="79"/>
      <c r="Q198" s="79"/>
      <c r="R198" s="79"/>
      <c r="S198" s="79"/>
      <c r="T198" s="80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9" t="s">
        <v>156</v>
      </c>
      <c r="AU198" s="19" t="s">
        <v>82</v>
      </c>
    </row>
    <row r="199" s="13" customFormat="1">
      <c r="A199" s="13"/>
      <c r="B199" s="224"/>
      <c r="C199" s="225"/>
      <c r="D199" s="218" t="s">
        <v>158</v>
      </c>
      <c r="E199" s="226" t="s">
        <v>17</v>
      </c>
      <c r="F199" s="227" t="s">
        <v>1005</v>
      </c>
      <c r="G199" s="225"/>
      <c r="H199" s="226" t="s">
        <v>17</v>
      </c>
      <c r="I199" s="225"/>
      <c r="J199" s="225"/>
      <c r="K199" s="225"/>
      <c r="L199" s="228"/>
      <c r="M199" s="229"/>
      <c r="N199" s="230"/>
      <c r="O199" s="230"/>
      <c r="P199" s="230"/>
      <c r="Q199" s="230"/>
      <c r="R199" s="230"/>
      <c r="S199" s="230"/>
      <c r="T199" s="23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2" t="s">
        <v>158</v>
      </c>
      <c r="AU199" s="232" t="s">
        <v>82</v>
      </c>
      <c r="AV199" s="13" t="s">
        <v>80</v>
      </c>
      <c r="AW199" s="13" t="s">
        <v>35</v>
      </c>
      <c r="AX199" s="13" t="s">
        <v>73</v>
      </c>
      <c r="AY199" s="232" t="s">
        <v>145</v>
      </c>
    </row>
    <row r="200" s="13" customFormat="1">
      <c r="A200" s="13"/>
      <c r="B200" s="224"/>
      <c r="C200" s="225"/>
      <c r="D200" s="218" t="s">
        <v>158</v>
      </c>
      <c r="E200" s="226" t="s">
        <v>17</v>
      </c>
      <c r="F200" s="227" t="s">
        <v>1042</v>
      </c>
      <c r="G200" s="225"/>
      <c r="H200" s="226" t="s">
        <v>17</v>
      </c>
      <c r="I200" s="225"/>
      <c r="J200" s="225"/>
      <c r="K200" s="225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158</v>
      </c>
      <c r="AU200" s="232" t="s">
        <v>82</v>
      </c>
      <c r="AV200" s="13" t="s">
        <v>80</v>
      </c>
      <c r="AW200" s="13" t="s">
        <v>35</v>
      </c>
      <c r="AX200" s="13" t="s">
        <v>73</v>
      </c>
      <c r="AY200" s="232" t="s">
        <v>145</v>
      </c>
    </row>
    <row r="201" s="14" customFormat="1">
      <c r="A201" s="14"/>
      <c r="B201" s="233"/>
      <c r="C201" s="234"/>
      <c r="D201" s="218" t="s">
        <v>158</v>
      </c>
      <c r="E201" s="235" t="s">
        <v>17</v>
      </c>
      <c r="F201" s="236" t="s">
        <v>1043</v>
      </c>
      <c r="G201" s="234"/>
      <c r="H201" s="237">
        <v>9.1999999999999993</v>
      </c>
      <c r="I201" s="234"/>
      <c r="J201" s="234"/>
      <c r="K201" s="234"/>
      <c r="L201" s="238"/>
      <c r="M201" s="239"/>
      <c r="N201" s="240"/>
      <c r="O201" s="240"/>
      <c r="P201" s="240"/>
      <c r="Q201" s="240"/>
      <c r="R201" s="240"/>
      <c r="S201" s="240"/>
      <c r="T201" s="24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2" t="s">
        <v>158</v>
      </c>
      <c r="AU201" s="242" t="s">
        <v>82</v>
      </c>
      <c r="AV201" s="14" t="s">
        <v>82</v>
      </c>
      <c r="AW201" s="14" t="s">
        <v>35</v>
      </c>
      <c r="AX201" s="14" t="s">
        <v>73</v>
      </c>
      <c r="AY201" s="242" t="s">
        <v>145</v>
      </c>
    </row>
    <row r="202" s="13" customFormat="1">
      <c r="A202" s="13"/>
      <c r="B202" s="224"/>
      <c r="C202" s="225"/>
      <c r="D202" s="218" t="s">
        <v>158</v>
      </c>
      <c r="E202" s="226" t="s">
        <v>17</v>
      </c>
      <c r="F202" s="227" t="s">
        <v>1044</v>
      </c>
      <c r="G202" s="225"/>
      <c r="H202" s="226" t="s">
        <v>17</v>
      </c>
      <c r="I202" s="225"/>
      <c r="J202" s="225"/>
      <c r="K202" s="225"/>
      <c r="L202" s="228"/>
      <c r="M202" s="229"/>
      <c r="N202" s="230"/>
      <c r="O202" s="230"/>
      <c r="P202" s="230"/>
      <c r="Q202" s="230"/>
      <c r="R202" s="230"/>
      <c r="S202" s="230"/>
      <c r="T202" s="23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2" t="s">
        <v>158</v>
      </c>
      <c r="AU202" s="232" t="s">
        <v>82</v>
      </c>
      <c r="AV202" s="13" t="s">
        <v>80</v>
      </c>
      <c r="AW202" s="13" t="s">
        <v>35</v>
      </c>
      <c r="AX202" s="13" t="s">
        <v>73</v>
      </c>
      <c r="AY202" s="232" t="s">
        <v>145</v>
      </c>
    </row>
    <row r="203" s="14" customFormat="1">
      <c r="A203" s="14"/>
      <c r="B203" s="233"/>
      <c r="C203" s="234"/>
      <c r="D203" s="218" t="s">
        <v>158</v>
      </c>
      <c r="E203" s="235" t="s">
        <v>17</v>
      </c>
      <c r="F203" s="236" t="s">
        <v>1043</v>
      </c>
      <c r="G203" s="234"/>
      <c r="H203" s="237">
        <v>9.1999999999999993</v>
      </c>
      <c r="I203" s="234"/>
      <c r="J203" s="234"/>
      <c r="K203" s="234"/>
      <c r="L203" s="238"/>
      <c r="M203" s="239"/>
      <c r="N203" s="240"/>
      <c r="O203" s="240"/>
      <c r="P203" s="240"/>
      <c r="Q203" s="240"/>
      <c r="R203" s="240"/>
      <c r="S203" s="240"/>
      <c r="T203" s="24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2" t="s">
        <v>158</v>
      </c>
      <c r="AU203" s="242" t="s">
        <v>82</v>
      </c>
      <c r="AV203" s="14" t="s">
        <v>82</v>
      </c>
      <c r="AW203" s="14" t="s">
        <v>35</v>
      </c>
      <c r="AX203" s="14" t="s">
        <v>73</v>
      </c>
      <c r="AY203" s="242" t="s">
        <v>145</v>
      </c>
    </row>
    <row r="204" s="15" customFormat="1">
      <c r="A204" s="15"/>
      <c r="B204" s="252"/>
      <c r="C204" s="253"/>
      <c r="D204" s="218" t="s">
        <v>158</v>
      </c>
      <c r="E204" s="254" t="s">
        <v>17</v>
      </c>
      <c r="F204" s="255" t="s">
        <v>258</v>
      </c>
      <c r="G204" s="253"/>
      <c r="H204" s="256">
        <v>18.399999999999999</v>
      </c>
      <c r="I204" s="253"/>
      <c r="J204" s="253"/>
      <c r="K204" s="253"/>
      <c r="L204" s="257"/>
      <c r="M204" s="258"/>
      <c r="N204" s="259"/>
      <c r="O204" s="259"/>
      <c r="P204" s="259"/>
      <c r="Q204" s="259"/>
      <c r="R204" s="259"/>
      <c r="S204" s="259"/>
      <c r="T204" s="260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1" t="s">
        <v>158</v>
      </c>
      <c r="AU204" s="261" t="s">
        <v>82</v>
      </c>
      <c r="AV204" s="15" t="s">
        <v>152</v>
      </c>
      <c r="AW204" s="15" t="s">
        <v>35</v>
      </c>
      <c r="AX204" s="15" t="s">
        <v>80</v>
      </c>
      <c r="AY204" s="261" t="s">
        <v>145</v>
      </c>
    </row>
    <row r="205" s="2" customFormat="1" ht="24.15" customHeight="1">
      <c r="A205" s="34"/>
      <c r="B205" s="35"/>
      <c r="C205" s="206" t="s">
        <v>266</v>
      </c>
      <c r="D205" s="206" t="s">
        <v>147</v>
      </c>
      <c r="E205" s="207" t="s">
        <v>364</v>
      </c>
      <c r="F205" s="208" t="s">
        <v>365</v>
      </c>
      <c r="G205" s="209" t="s">
        <v>355</v>
      </c>
      <c r="H205" s="210">
        <v>18.399999999999999</v>
      </c>
      <c r="I205" s="211">
        <v>98.5</v>
      </c>
      <c r="J205" s="211">
        <f>ROUND(I205*H205,2)</f>
        <v>1812.4000000000001</v>
      </c>
      <c r="K205" s="208" t="s">
        <v>151</v>
      </c>
      <c r="L205" s="40"/>
      <c r="M205" s="212" t="s">
        <v>17</v>
      </c>
      <c r="N205" s="213" t="s">
        <v>44</v>
      </c>
      <c r="O205" s="214">
        <v>0.20100000000000001</v>
      </c>
      <c r="P205" s="214">
        <f>O205*H205</f>
        <v>3.6983999999999999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6" t="s">
        <v>175</v>
      </c>
      <c r="AT205" s="216" t="s">
        <v>147</v>
      </c>
      <c r="AU205" s="216" t="s">
        <v>82</v>
      </c>
      <c r="AY205" s="19" t="s">
        <v>145</v>
      </c>
      <c r="BE205" s="217">
        <f>IF(N205="základní",J205,0)</f>
        <v>1812.4000000000001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9" t="s">
        <v>80</v>
      </c>
      <c r="BK205" s="217">
        <f>ROUND(I205*H205,2)</f>
        <v>1812.4000000000001</v>
      </c>
      <c r="BL205" s="19" t="s">
        <v>175</v>
      </c>
      <c r="BM205" s="216" t="s">
        <v>1045</v>
      </c>
    </row>
    <row r="206" s="2" customFormat="1">
      <c r="A206" s="34"/>
      <c r="B206" s="35"/>
      <c r="C206" s="36"/>
      <c r="D206" s="218" t="s">
        <v>154</v>
      </c>
      <c r="E206" s="36"/>
      <c r="F206" s="219" t="s">
        <v>367</v>
      </c>
      <c r="G206" s="36"/>
      <c r="H206" s="36"/>
      <c r="I206" s="36"/>
      <c r="J206" s="36"/>
      <c r="K206" s="36"/>
      <c r="L206" s="40"/>
      <c r="M206" s="220"/>
      <c r="N206" s="221"/>
      <c r="O206" s="79"/>
      <c r="P206" s="79"/>
      <c r="Q206" s="79"/>
      <c r="R206" s="79"/>
      <c r="S206" s="79"/>
      <c r="T206" s="80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9" t="s">
        <v>154</v>
      </c>
      <c r="AU206" s="19" t="s">
        <v>82</v>
      </c>
    </row>
    <row r="207" s="2" customFormat="1">
      <c r="A207" s="34"/>
      <c r="B207" s="35"/>
      <c r="C207" s="36"/>
      <c r="D207" s="222" t="s">
        <v>156</v>
      </c>
      <c r="E207" s="36"/>
      <c r="F207" s="223" t="s">
        <v>368</v>
      </c>
      <c r="G207" s="36"/>
      <c r="H207" s="36"/>
      <c r="I207" s="36"/>
      <c r="J207" s="36"/>
      <c r="K207" s="36"/>
      <c r="L207" s="40"/>
      <c r="M207" s="220"/>
      <c r="N207" s="221"/>
      <c r="O207" s="79"/>
      <c r="P207" s="79"/>
      <c r="Q207" s="79"/>
      <c r="R207" s="79"/>
      <c r="S207" s="79"/>
      <c r="T207" s="80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9" t="s">
        <v>156</v>
      </c>
      <c r="AU207" s="19" t="s">
        <v>82</v>
      </c>
    </row>
    <row r="208" s="13" customFormat="1">
      <c r="A208" s="13"/>
      <c r="B208" s="224"/>
      <c r="C208" s="225"/>
      <c r="D208" s="218" t="s">
        <v>158</v>
      </c>
      <c r="E208" s="226" t="s">
        <v>17</v>
      </c>
      <c r="F208" s="227" t="s">
        <v>1005</v>
      </c>
      <c r="G208" s="225"/>
      <c r="H208" s="226" t="s">
        <v>17</v>
      </c>
      <c r="I208" s="225"/>
      <c r="J208" s="225"/>
      <c r="K208" s="225"/>
      <c r="L208" s="228"/>
      <c r="M208" s="229"/>
      <c r="N208" s="230"/>
      <c r="O208" s="230"/>
      <c r="P208" s="230"/>
      <c r="Q208" s="230"/>
      <c r="R208" s="230"/>
      <c r="S208" s="230"/>
      <c r="T208" s="23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2" t="s">
        <v>158</v>
      </c>
      <c r="AU208" s="232" t="s">
        <v>82</v>
      </c>
      <c r="AV208" s="13" t="s">
        <v>80</v>
      </c>
      <c r="AW208" s="13" t="s">
        <v>35</v>
      </c>
      <c r="AX208" s="13" t="s">
        <v>73</v>
      </c>
      <c r="AY208" s="232" t="s">
        <v>145</v>
      </c>
    </row>
    <row r="209" s="13" customFormat="1">
      <c r="A209" s="13"/>
      <c r="B209" s="224"/>
      <c r="C209" s="225"/>
      <c r="D209" s="218" t="s">
        <v>158</v>
      </c>
      <c r="E209" s="226" t="s">
        <v>17</v>
      </c>
      <c r="F209" s="227" t="s">
        <v>1042</v>
      </c>
      <c r="G209" s="225"/>
      <c r="H209" s="226" t="s">
        <v>17</v>
      </c>
      <c r="I209" s="225"/>
      <c r="J209" s="225"/>
      <c r="K209" s="225"/>
      <c r="L209" s="228"/>
      <c r="M209" s="229"/>
      <c r="N209" s="230"/>
      <c r="O209" s="230"/>
      <c r="P209" s="230"/>
      <c r="Q209" s="230"/>
      <c r="R209" s="230"/>
      <c r="S209" s="230"/>
      <c r="T209" s="23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2" t="s">
        <v>158</v>
      </c>
      <c r="AU209" s="232" t="s">
        <v>82</v>
      </c>
      <c r="AV209" s="13" t="s">
        <v>80</v>
      </c>
      <c r="AW209" s="13" t="s">
        <v>35</v>
      </c>
      <c r="AX209" s="13" t="s">
        <v>73</v>
      </c>
      <c r="AY209" s="232" t="s">
        <v>145</v>
      </c>
    </row>
    <row r="210" s="14" customFormat="1">
      <c r="A210" s="14"/>
      <c r="B210" s="233"/>
      <c r="C210" s="234"/>
      <c r="D210" s="218" t="s">
        <v>158</v>
      </c>
      <c r="E210" s="235" t="s">
        <v>17</v>
      </c>
      <c r="F210" s="236" t="s">
        <v>1043</v>
      </c>
      <c r="G210" s="234"/>
      <c r="H210" s="237">
        <v>9.1999999999999993</v>
      </c>
      <c r="I210" s="234"/>
      <c r="J210" s="234"/>
      <c r="K210" s="234"/>
      <c r="L210" s="238"/>
      <c r="M210" s="239"/>
      <c r="N210" s="240"/>
      <c r="O210" s="240"/>
      <c r="P210" s="240"/>
      <c r="Q210" s="240"/>
      <c r="R210" s="240"/>
      <c r="S210" s="240"/>
      <c r="T210" s="24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2" t="s">
        <v>158</v>
      </c>
      <c r="AU210" s="242" t="s">
        <v>82</v>
      </c>
      <c r="AV210" s="14" t="s">
        <v>82</v>
      </c>
      <c r="AW210" s="14" t="s">
        <v>35</v>
      </c>
      <c r="AX210" s="14" t="s">
        <v>73</v>
      </c>
      <c r="AY210" s="242" t="s">
        <v>145</v>
      </c>
    </row>
    <row r="211" s="13" customFormat="1">
      <c r="A211" s="13"/>
      <c r="B211" s="224"/>
      <c r="C211" s="225"/>
      <c r="D211" s="218" t="s">
        <v>158</v>
      </c>
      <c r="E211" s="226" t="s">
        <v>17</v>
      </c>
      <c r="F211" s="227" t="s">
        <v>1044</v>
      </c>
      <c r="G211" s="225"/>
      <c r="H211" s="226" t="s">
        <v>17</v>
      </c>
      <c r="I211" s="225"/>
      <c r="J211" s="225"/>
      <c r="K211" s="225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158</v>
      </c>
      <c r="AU211" s="232" t="s">
        <v>82</v>
      </c>
      <c r="AV211" s="13" t="s">
        <v>80</v>
      </c>
      <c r="AW211" s="13" t="s">
        <v>35</v>
      </c>
      <c r="AX211" s="13" t="s">
        <v>73</v>
      </c>
      <c r="AY211" s="232" t="s">
        <v>145</v>
      </c>
    </row>
    <row r="212" s="14" customFormat="1">
      <c r="A212" s="14"/>
      <c r="B212" s="233"/>
      <c r="C212" s="234"/>
      <c r="D212" s="218" t="s">
        <v>158</v>
      </c>
      <c r="E212" s="235" t="s">
        <v>17</v>
      </c>
      <c r="F212" s="236" t="s">
        <v>1043</v>
      </c>
      <c r="G212" s="234"/>
      <c r="H212" s="237">
        <v>9.1999999999999993</v>
      </c>
      <c r="I212" s="234"/>
      <c r="J212" s="234"/>
      <c r="K212" s="234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158</v>
      </c>
      <c r="AU212" s="242" t="s">
        <v>82</v>
      </c>
      <c r="AV212" s="14" t="s">
        <v>82</v>
      </c>
      <c r="AW212" s="14" t="s">
        <v>35</v>
      </c>
      <c r="AX212" s="14" t="s">
        <v>73</v>
      </c>
      <c r="AY212" s="242" t="s">
        <v>145</v>
      </c>
    </row>
    <row r="213" s="15" customFormat="1">
      <c r="A213" s="15"/>
      <c r="B213" s="252"/>
      <c r="C213" s="253"/>
      <c r="D213" s="218" t="s">
        <v>158</v>
      </c>
      <c r="E213" s="254" t="s">
        <v>17</v>
      </c>
      <c r="F213" s="255" t="s">
        <v>258</v>
      </c>
      <c r="G213" s="253"/>
      <c r="H213" s="256">
        <v>18.399999999999999</v>
      </c>
      <c r="I213" s="253"/>
      <c r="J213" s="253"/>
      <c r="K213" s="253"/>
      <c r="L213" s="257"/>
      <c r="M213" s="258"/>
      <c r="N213" s="259"/>
      <c r="O213" s="259"/>
      <c r="P213" s="259"/>
      <c r="Q213" s="259"/>
      <c r="R213" s="259"/>
      <c r="S213" s="259"/>
      <c r="T213" s="26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1" t="s">
        <v>158</v>
      </c>
      <c r="AU213" s="261" t="s">
        <v>82</v>
      </c>
      <c r="AV213" s="15" t="s">
        <v>152</v>
      </c>
      <c r="AW213" s="15" t="s">
        <v>35</v>
      </c>
      <c r="AX213" s="15" t="s">
        <v>80</v>
      </c>
      <c r="AY213" s="261" t="s">
        <v>145</v>
      </c>
    </row>
    <row r="214" s="2" customFormat="1" ht="24.15" customHeight="1">
      <c r="A214" s="34"/>
      <c r="B214" s="35"/>
      <c r="C214" s="206" t="s">
        <v>279</v>
      </c>
      <c r="D214" s="206" t="s">
        <v>147</v>
      </c>
      <c r="E214" s="207" t="s">
        <v>370</v>
      </c>
      <c r="F214" s="208" t="s">
        <v>371</v>
      </c>
      <c r="G214" s="209" t="s">
        <v>174</v>
      </c>
      <c r="H214" s="210">
        <v>649</v>
      </c>
      <c r="I214" s="211">
        <v>215</v>
      </c>
      <c r="J214" s="211">
        <f>ROUND(I214*H214,2)</f>
        <v>139535</v>
      </c>
      <c r="K214" s="208" t="s">
        <v>151</v>
      </c>
      <c r="L214" s="40"/>
      <c r="M214" s="212" t="s">
        <v>17</v>
      </c>
      <c r="N214" s="213" t="s">
        <v>44</v>
      </c>
      <c r="O214" s="214">
        <v>0.11</v>
      </c>
      <c r="P214" s="214">
        <f>O214*H214</f>
        <v>71.390000000000001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6" t="s">
        <v>175</v>
      </c>
      <c r="AT214" s="216" t="s">
        <v>147</v>
      </c>
      <c r="AU214" s="216" t="s">
        <v>82</v>
      </c>
      <c r="AY214" s="19" t="s">
        <v>145</v>
      </c>
      <c r="BE214" s="217">
        <f>IF(N214="základní",J214,0)</f>
        <v>139535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9" t="s">
        <v>80</v>
      </c>
      <c r="BK214" s="217">
        <f>ROUND(I214*H214,2)</f>
        <v>139535</v>
      </c>
      <c r="BL214" s="19" t="s">
        <v>175</v>
      </c>
      <c r="BM214" s="216" t="s">
        <v>1046</v>
      </c>
    </row>
    <row r="215" s="2" customFormat="1">
      <c r="A215" s="34"/>
      <c r="B215" s="35"/>
      <c r="C215" s="36"/>
      <c r="D215" s="218" t="s">
        <v>154</v>
      </c>
      <c r="E215" s="36"/>
      <c r="F215" s="219" t="s">
        <v>373</v>
      </c>
      <c r="G215" s="36"/>
      <c r="H215" s="36"/>
      <c r="I215" s="36"/>
      <c r="J215" s="36"/>
      <c r="K215" s="36"/>
      <c r="L215" s="40"/>
      <c r="M215" s="220"/>
      <c r="N215" s="221"/>
      <c r="O215" s="79"/>
      <c r="P215" s="79"/>
      <c r="Q215" s="79"/>
      <c r="R215" s="79"/>
      <c r="S215" s="79"/>
      <c r="T215" s="80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9" t="s">
        <v>154</v>
      </c>
      <c r="AU215" s="19" t="s">
        <v>82</v>
      </c>
    </row>
    <row r="216" s="2" customFormat="1">
      <c r="A216" s="34"/>
      <c r="B216" s="35"/>
      <c r="C216" s="36"/>
      <c r="D216" s="222" t="s">
        <v>156</v>
      </c>
      <c r="E216" s="36"/>
      <c r="F216" s="223" t="s">
        <v>374</v>
      </c>
      <c r="G216" s="36"/>
      <c r="H216" s="36"/>
      <c r="I216" s="36"/>
      <c r="J216" s="36"/>
      <c r="K216" s="36"/>
      <c r="L216" s="40"/>
      <c r="M216" s="220"/>
      <c r="N216" s="221"/>
      <c r="O216" s="79"/>
      <c r="P216" s="79"/>
      <c r="Q216" s="79"/>
      <c r="R216" s="79"/>
      <c r="S216" s="79"/>
      <c r="T216" s="80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9" t="s">
        <v>156</v>
      </c>
      <c r="AU216" s="19" t="s">
        <v>82</v>
      </c>
    </row>
    <row r="217" s="13" customFormat="1">
      <c r="A217" s="13"/>
      <c r="B217" s="224"/>
      <c r="C217" s="225"/>
      <c r="D217" s="218" t="s">
        <v>158</v>
      </c>
      <c r="E217" s="226" t="s">
        <v>17</v>
      </c>
      <c r="F217" s="227" t="s">
        <v>1005</v>
      </c>
      <c r="G217" s="225"/>
      <c r="H217" s="226" t="s">
        <v>17</v>
      </c>
      <c r="I217" s="225"/>
      <c r="J217" s="225"/>
      <c r="K217" s="225"/>
      <c r="L217" s="228"/>
      <c r="M217" s="229"/>
      <c r="N217" s="230"/>
      <c r="O217" s="230"/>
      <c r="P217" s="230"/>
      <c r="Q217" s="230"/>
      <c r="R217" s="230"/>
      <c r="S217" s="230"/>
      <c r="T217" s="23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2" t="s">
        <v>158</v>
      </c>
      <c r="AU217" s="232" t="s">
        <v>82</v>
      </c>
      <c r="AV217" s="13" t="s">
        <v>80</v>
      </c>
      <c r="AW217" s="13" t="s">
        <v>35</v>
      </c>
      <c r="AX217" s="13" t="s">
        <v>73</v>
      </c>
      <c r="AY217" s="232" t="s">
        <v>145</v>
      </c>
    </row>
    <row r="218" s="13" customFormat="1">
      <c r="A218" s="13"/>
      <c r="B218" s="224"/>
      <c r="C218" s="225"/>
      <c r="D218" s="218" t="s">
        <v>158</v>
      </c>
      <c r="E218" s="226" t="s">
        <v>17</v>
      </c>
      <c r="F218" s="227" t="s">
        <v>1018</v>
      </c>
      <c r="G218" s="225"/>
      <c r="H218" s="226" t="s">
        <v>17</v>
      </c>
      <c r="I218" s="225"/>
      <c r="J218" s="225"/>
      <c r="K218" s="225"/>
      <c r="L218" s="228"/>
      <c r="M218" s="229"/>
      <c r="N218" s="230"/>
      <c r="O218" s="230"/>
      <c r="P218" s="230"/>
      <c r="Q218" s="230"/>
      <c r="R218" s="230"/>
      <c r="S218" s="230"/>
      <c r="T218" s="23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2" t="s">
        <v>158</v>
      </c>
      <c r="AU218" s="232" t="s">
        <v>82</v>
      </c>
      <c r="AV218" s="13" t="s">
        <v>80</v>
      </c>
      <c r="AW218" s="13" t="s">
        <v>35</v>
      </c>
      <c r="AX218" s="13" t="s">
        <v>73</v>
      </c>
      <c r="AY218" s="232" t="s">
        <v>145</v>
      </c>
    </row>
    <row r="219" s="14" customFormat="1">
      <c r="A219" s="14"/>
      <c r="B219" s="233"/>
      <c r="C219" s="234"/>
      <c r="D219" s="218" t="s">
        <v>158</v>
      </c>
      <c r="E219" s="235" t="s">
        <v>17</v>
      </c>
      <c r="F219" s="236" t="s">
        <v>1019</v>
      </c>
      <c r="G219" s="234"/>
      <c r="H219" s="237">
        <v>593</v>
      </c>
      <c r="I219" s="234"/>
      <c r="J219" s="234"/>
      <c r="K219" s="234"/>
      <c r="L219" s="238"/>
      <c r="M219" s="239"/>
      <c r="N219" s="240"/>
      <c r="O219" s="240"/>
      <c r="P219" s="240"/>
      <c r="Q219" s="240"/>
      <c r="R219" s="240"/>
      <c r="S219" s="240"/>
      <c r="T219" s="24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2" t="s">
        <v>158</v>
      </c>
      <c r="AU219" s="242" t="s">
        <v>82</v>
      </c>
      <c r="AV219" s="14" t="s">
        <v>82</v>
      </c>
      <c r="AW219" s="14" t="s">
        <v>35</v>
      </c>
      <c r="AX219" s="14" t="s">
        <v>73</v>
      </c>
      <c r="AY219" s="242" t="s">
        <v>145</v>
      </c>
    </row>
    <row r="220" s="13" customFormat="1">
      <c r="A220" s="13"/>
      <c r="B220" s="224"/>
      <c r="C220" s="225"/>
      <c r="D220" s="218" t="s">
        <v>158</v>
      </c>
      <c r="E220" s="226" t="s">
        <v>17</v>
      </c>
      <c r="F220" s="227" t="s">
        <v>1021</v>
      </c>
      <c r="G220" s="225"/>
      <c r="H220" s="226" t="s">
        <v>17</v>
      </c>
      <c r="I220" s="225"/>
      <c r="J220" s="225"/>
      <c r="K220" s="225"/>
      <c r="L220" s="228"/>
      <c r="M220" s="229"/>
      <c r="N220" s="230"/>
      <c r="O220" s="230"/>
      <c r="P220" s="230"/>
      <c r="Q220" s="230"/>
      <c r="R220" s="230"/>
      <c r="S220" s="230"/>
      <c r="T220" s="23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2" t="s">
        <v>158</v>
      </c>
      <c r="AU220" s="232" t="s">
        <v>82</v>
      </c>
      <c r="AV220" s="13" t="s">
        <v>80</v>
      </c>
      <c r="AW220" s="13" t="s">
        <v>35</v>
      </c>
      <c r="AX220" s="13" t="s">
        <v>73</v>
      </c>
      <c r="AY220" s="232" t="s">
        <v>145</v>
      </c>
    </row>
    <row r="221" s="14" customFormat="1">
      <c r="A221" s="14"/>
      <c r="B221" s="233"/>
      <c r="C221" s="234"/>
      <c r="D221" s="218" t="s">
        <v>158</v>
      </c>
      <c r="E221" s="235" t="s">
        <v>17</v>
      </c>
      <c r="F221" s="236" t="s">
        <v>1022</v>
      </c>
      <c r="G221" s="234"/>
      <c r="H221" s="237">
        <v>56</v>
      </c>
      <c r="I221" s="234"/>
      <c r="J221" s="234"/>
      <c r="K221" s="234"/>
      <c r="L221" s="238"/>
      <c r="M221" s="239"/>
      <c r="N221" s="240"/>
      <c r="O221" s="240"/>
      <c r="P221" s="240"/>
      <c r="Q221" s="240"/>
      <c r="R221" s="240"/>
      <c r="S221" s="240"/>
      <c r="T221" s="24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2" t="s">
        <v>158</v>
      </c>
      <c r="AU221" s="242" t="s">
        <v>82</v>
      </c>
      <c r="AV221" s="14" t="s">
        <v>82</v>
      </c>
      <c r="AW221" s="14" t="s">
        <v>35</v>
      </c>
      <c r="AX221" s="14" t="s">
        <v>73</v>
      </c>
      <c r="AY221" s="242" t="s">
        <v>145</v>
      </c>
    </row>
    <row r="222" s="15" customFormat="1">
      <c r="A222" s="15"/>
      <c r="B222" s="252"/>
      <c r="C222" s="253"/>
      <c r="D222" s="218" t="s">
        <v>158</v>
      </c>
      <c r="E222" s="254" t="s">
        <v>17</v>
      </c>
      <c r="F222" s="255" t="s">
        <v>258</v>
      </c>
      <c r="G222" s="253"/>
      <c r="H222" s="256">
        <v>649</v>
      </c>
      <c r="I222" s="253"/>
      <c r="J222" s="253"/>
      <c r="K222" s="253"/>
      <c r="L222" s="257"/>
      <c r="M222" s="258"/>
      <c r="N222" s="259"/>
      <c r="O222" s="259"/>
      <c r="P222" s="259"/>
      <c r="Q222" s="259"/>
      <c r="R222" s="259"/>
      <c r="S222" s="259"/>
      <c r="T222" s="26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1" t="s">
        <v>158</v>
      </c>
      <c r="AU222" s="261" t="s">
        <v>82</v>
      </c>
      <c r="AV222" s="15" t="s">
        <v>152</v>
      </c>
      <c r="AW222" s="15" t="s">
        <v>35</v>
      </c>
      <c r="AX222" s="15" t="s">
        <v>80</v>
      </c>
      <c r="AY222" s="261" t="s">
        <v>145</v>
      </c>
    </row>
    <row r="223" s="2" customFormat="1" ht="21.75" customHeight="1">
      <c r="A223" s="34"/>
      <c r="B223" s="35"/>
      <c r="C223" s="243" t="s">
        <v>284</v>
      </c>
      <c r="D223" s="243" t="s">
        <v>167</v>
      </c>
      <c r="E223" s="244" t="s">
        <v>376</v>
      </c>
      <c r="F223" s="245" t="s">
        <v>377</v>
      </c>
      <c r="G223" s="246" t="s">
        <v>174</v>
      </c>
      <c r="H223" s="247">
        <v>649</v>
      </c>
      <c r="I223" s="248">
        <v>7.3099999999999996</v>
      </c>
      <c r="J223" s="248">
        <f>ROUND(I223*H223,2)</f>
        <v>4744.1899999999996</v>
      </c>
      <c r="K223" s="245" t="s">
        <v>151</v>
      </c>
      <c r="L223" s="249"/>
      <c r="M223" s="250" t="s">
        <v>17</v>
      </c>
      <c r="N223" s="251" t="s">
        <v>44</v>
      </c>
      <c r="O223" s="214">
        <v>0</v>
      </c>
      <c r="P223" s="214">
        <f>O223*H223</f>
        <v>0</v>
      </c>
      <c r="Q223" s="214">
        <v>2.0000000000000002E-05</v>
      </c>
      <c r="R223" s="214">
        <f>Q223*H223</f>
        <v>0.01298</v>
      </c>
      <c r="S223" s="214">
        <v>0</v>
      </c>
      <c r="T223" s="21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6" t="s">
        <v>184</v>
      </c>
      <c r="AT223" s="216" t="s">
        <v>167</v>
      </c>
      <c r="AU223" s="216" t="s">
        <v>82</v>
      </c>
      <c r="AY223" s="19" t="s">
        <v>145</v>
      </c>
      <c r="BE223" s="217">
        <f>IF(N223="základní",J223,0)</f>
        <v>4744.1899999999996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9" t="s">
        <v>80</v>
      </c>
      <c r="BK223" s="217">
        <f>ROUND(I223*H223,2)</f>
        <v>4744.1899999999996</v>
      </c>
      <c r="BL223" s="19" t="s">
        <v>175</v>
      </c>
      <c r="BM223" s="216" t="s">
        <v>1047</v>
      </c>
    </row>
    <row r="224" s="2" customFormat="1">
      <c r="A224" s="34"/>
      <c r="B224" s="35"/>
      <c r="C224" s="36"/>
      <c r="D224" s="218" t="s">
        <v>154</v>
      </c>
      <c r="E224" s="36"/>
      <c r="F224" s="219" t="s">
        <v>377</v>
      </c>
      <c r="G224" s="36"/>
      <c r="H224" s="36"/>
      <c r="I224" s="36"/>
      <c r="J224" s="36"/>
      <c r="K224" s="36"/>
      <c r="L224" s="40"/>
      <c r="M224" s="220"/>
      <c r="N224" s="221"/>
      <c r="O224" s="79"/>
      <c r="P224" s="79"/>
      <c r="Q224" s="79"/>
      <c r="R224" s="79"/>
      <c r="S224" s="79"/>
      <c r="T224" s="80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9" t="s">
        <v>154</v>
      </c>
      <c r="AU224" s="19" t="s">
        <v>82</v>
      </c>
    </row>
    <row r="225" s="13" customFormat="1">
      <c r="A225" s="13"/>
      <c r="B225" s="224"/>
      <c r="C225" s="225"/>
      <c r="D225" s="218" t="s">
        <v>158</v>
      </c>
      <c r="E225" s="226" t="s">
        <v>17</v>
      </c>
      <c r="F225" s="227" t="s">
        <v>1005</v>
      </c>
      <c r="G225" s="225"/>
      <c r="H225" s="226" t="s">
        <v>17</v>
      </c>
      <c r="I225" s="225"/>
      <c r="J225" s="225"/>
      <c r="K225" s="225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158</v>
      </c>
      <c r="AU225" s="232" t="s">
        <v>82</v>
      </c>
      <c r="AV225" s="13" t="s">
        <v>80</v>
      </c>
      <c r="AW225" s="13" t="s">
        <v>35</v>
      </c>
      <c r="AX225" s="13" t="s">
        <v>73</v>
      </c>
      <c r="AY225" s="232" t="s">
        <v>145</v>
      </c>
    </row>
    <row r="226" s="13" customFormat="1">
      <c r="A226" s="13"/>
      <c r="B226" s="224"/>
      <c r="C226" s="225"/>
      <c r="D226" s="218" t="s">
        <v>158</v>
      </c>
      <c r="E226" s="226" t="s">
        <v>17</v>
      </c>
      <c r="F226" s="227" t="s">
        <v>1018</v>
      </c>
      <c r="G226" s="225"/>
      <c r="H226" s="226" t="s">
        <v>17</v>
      </c>
      <c r="I226" s="225"/>
      <c r="J226" s="225"/>
      <c r="K226" s="225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158</v>
      </c>
      <c r="AU226" s="232" t="s">
        <v>82</v>
      </c>
      <c r="AV226" s="13" t="s">
        <v>80</v>
      </c>
      <c r="AW226" s="13" t="s">
        <v>35</v>
      </c>
      <c r="AX226" s="13" t="s">
        <v>73</v>
      </c>
      <c r="AY226" s="232" t="s">
        <v>145</v>
      </c>
    </row>
    <row r="227" s="14" customFormat="1">
      <c r="A227" s="14"/>
      <c r="B227" s="233"/>
      <c r="C227" s="234"/>
      <c r="D227" s="218" t="s">
        <v>158</v>
      </c>
      <c r="E227" s="235" t="s">
        <v>17</v>
      </c>
      <c r="F227" s="236" t="s">
        <v>1019</v>
      </c>
      <c r="G227" s="234"/>
      <c r="H227" s="237">
        <v>593</v>
      </c>
      <c r="I227" s="234"/>
      <c r="J227" s="234"/>
      <c r="K227" s="234"/>
      <c r="L227" s="238"/>
      <c r="M227" s="239"/>
      <c r="N227" s="240"/>
      <c r="O227" s="240"/>
      <c r="P227" s="240"/>
      <c r="Q227" s="240"/>
      <c r="R227" s="240"/>
      <c r="S227" s="240"/>
      <c r="T227" s="24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2" t="s">
        <v>158</v>
      </c>
      <c r="AU227" s="242" t="s">
        <v>82</v>
      </c>
      <c r="AV227" s="14" t="s">
        <v>82</v>
      </c>
      <c r="AW227" s="14" t="s">
        <v>35</v>
      </c>
      <c r="AX227" s="14" t="s">
        <v>73</v>
      </c>
      <c r="AY227" s="242" t="s">
        <v>145</v>
      </c>
    </row>
    <row r="228" s="13" customFormat="1">
      <c r="A228" s="13"/>
      <c r="B228" s="224"/>
      <c r="C228" s="225"/>
      <c r="D228" s="218" t="s">
        <v>158</v>
      </c>
      <c r="E228" s="226" t="s">
        <v>17</v>
      </c>
      <c r="F228" s="227" t="s">
        <v>1021</v>
      </c>
      <c r="G228" s="225"/>
      <c r="H228" s="226" t="s">
        <v>17</v>
      </c>
      <c r="I228" s="225"/>
      <c r="J228" s="225"/>
      <c r="K228" s="225"/>
      <c r="L228" s="228"/>
      <c r="M228" s="229"/>
      <c r="N228" s="230"/>
      <c r="O228" s="230"/>
      <c r="P228" s="230"/>
      <c r="Q228" s="230"/>
      <c r="R228" s="230"/>
      <c r="S228" s="230"/>
      <c r="T228" s="23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2" t="s">
        <v>158</v>
      </c>
      <c r="AU228" s="232" t="s">
        <v>82</v>
      </c>
      <c r="AV228" s="13" t="s">
        <v>80</v>
      </c>
      <c r="AW228" s="13" t="s">
        <v>35</v>
      </c>
      <c r="AX228" s="13" t="s">
        <v>73</v>
      </c>
      <c r="AY228" s="232" t="s">
        <v>145</v>
      </c>
    </row>
    <row r="229" s="14" customFormat="1">
      <c r="A229" s="14"/>
      <c r="B229" s="233"/>
      <c r="C229" s="234"/>
      <c r="D229" s="218" t="s">
        <v>158</v>
      </c>
      <c r="E229" s="235" t="s">
        <v>17</v>
      </c>
      <c r="F229" s="236" t="s">
        <v>1022</v>
      </c>
      <c r="G229" s="234"/>
      <c r="H229" s="237">
        <v>56</v>
      </c>
      <c r="I229" s="234"/>
      <c r="J229" s="234"/>
      <c r="K229" s="234"/>
      <c r="L229" s="238"/>
      <c r="M229" s="239"/>
      <c r="N229" s="240"/>
      <c r="O229" s="240"/>
      <c r="P229" s="240"/>
      <c r="Q229" s="240"/>
      <c r="R229" s="240"/>
      <c r="S229" s="240"/>
      <c r="T229" s="24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2" t="s">
        <v>158</v>
      </c>
      <c r="AU229" s="242" t="s">
        <v>82</v>
      </c>
      <c r="AV229" s="14" t="s">
        <v>82</v>
      </c>
      <c r="AW229" s="14" t="s">
        <v>35</v>
      </c>
      <c r="AX229" s="14" t="s">
        <v>73</v>
      </c>
      <c r="AY229" s="242" t="s">
        <v>145</v>
      </c>
    </row>
    <row r="230" s="15" customFormat="1">
      <c r="A230" s="15"/>
      <c r="B230" s="252"/>
      <c r="C230" s="253"/>
      <c r="D230" s="218" t="s">
        <v>158</v>
      </c>
      <c r="E230" s="254" t="s">
        <v>17</v>
      </c>
      <c r="F230" s="255" t="s">
        <v>258</v>
      </c>
      <c r="G230" s="253"/>
      <c r="H230" s="256">
        <v>649</v>
      </c>
      <c r="I230" s="253"/>
      <c r="J230" s="253"/>
      <c r="K230" s="253"/>
      <c r="L230" s="257"/>
      <c r="M230" s="258"/>
      <c r="N230" s="259"/>
      <c r="O230" s="259"/>
      <c r="P230" s="259"/>
      <c r="Q230" s="259"/>
      <c r="R230" s="259"/>
      <c r="S230" s="259"/>
      <c r="T230" s="26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1" t="s">
        <v>158</v>
      </c>
      <c r="AU230" s="261" t="s">
        <v>82</v>
      </c>
      <c r="AV230" s="15" t="s">
        <v>152</v>
      </c>
      <c r="AW230" s="15" t="s">
        <v>35</v>
      </c>
      <c r="AX230" s="15" t="s">
        <v>80</v>
      </c>
      <c r="AY230" s="261" t="s">
        <v>145</v>
      </c>
    </row>
    <row r="231" s="2" customFormat="1" ht="33" customHeight="1">
      <c r="A231" s="34"/>
      <c r="B231" s="35"/>
      <c r="C231" s="206" t="s">
        <v>375</v>
      </c>
      <c r="D231" s="206" t="s">
        <v>147</v>
      </c>
      <c r="E231" s="207" t="s">
        <v>380</v>
      </c>
      <c r="F231" s="208" t="s">
        <v>381</v>
      </c>
      <c r="G231" s="209" t="s">
        <v>174</v>
      </c>
      <c r="H231" s="210">
        <v>518.5</v>
      </c>
      <c r="I231" s="211">
        <v>79.799999999999997</v>
      </c>
      <c r="J231" s="211">
        <f>ROUND(I231*H231,2)</f>
        <v>41376.300000000003</v>
      </c>
      <c r="K231" s="208" t="s">
        <v>151</v>
      </c>
      <c r="L231" s="40"/>
      <c r="M231" s="212" t="s">
        <v>17</v>
      </c>
      <c r="N231" s="213" t="s">
        <v>44</v>
      </c>
      <c r="O231" s="214">
        <v>0.097000000000000003</v>
      </c>
      <c r="P231" s="214">
        <f>O231*H231</f>
        <v>50.294499999999999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6" t="s">
        <v>175</v>
      </c>
      <c r="AT231" s="216" t="s">
        <v>147</v>
      </c>
      <c r="AU231" s="216" t="s">
        <v>82</v>
      </c>
      <c r="AY231" s="19" t="s">
        <v>145</v>
      </c>
      <c r="BE231" s="217">
        <f>IF(N231="základní",J231,0)</f>
        <v>41376.300000000003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9" t="s">
        <v>80</v>
      </c>
      <c r="BK231" s="217">
        <f>ROUND(I231*H231,2)</f>
        <v>41376.300000000003</v>
      </c>
      <c r="BL231" s="19" t="s">
        <v>175</v>
      </c>
      <c r="BM231" s="216" t="s">
        <v>1048</v>
      </c>
    </row>
    <row r="232" s="2" customFormat="1">
      <c r="A232" s="34"/>
      <c r="B232" s="35"/>
      <c r="C232" s="36"/>
      <c r="D232" s="218" t="s">
        <v>154</v>
      </c>
      <c r="E232" s="36"/>
      <c r="F232" s="219" t="s">
        <v>383</v>
      </c>
      <c r="G232" s="36"/>
      <c r="H232" s="36"/>
      <c r="I232" s="36"/>
      <c r="J232" s="36"/>
      <c r="K232" s="36"/>
      <c r="L232" s="40"/>
      <c r="M232" s="220"/>
      <c r="N232" s="221"/>
      <c r="O232" s="79"/>
      <c r="P232" s="79"/>
      <c r="Q232" s="79"/>
      <c r="R232" s="79"/>
      <c r="S232" s="79"/>
      <c r="T232" s="80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9" t="s">
        <v>154</v>
      </c>
      <c r="AU232" s="19" t="s">
        <v>82</v>
      </c>
    </row>
    <row r="233" s="2" customFormat="1">
      <c r="A233" s="34"/>
      <c r="B233" s="35"/>
      <c r="C233" s="36"/>
      <c r="D233" s="222" t="s">
        <v>156</v>
      </c>
      <c r="E233" s="36"/>
      <c r="F233" s="223" t="s">
        <v>384</v>
      </c>
      <c r="G233" s="36"/>
      <c r="H233" s="36"/>
      <c r="I233" s="36"/>
      <c r="J233" s="36"/>
      <c r="K233" s="36"/>
      <c r="L233" s="40"/>
      <c r="M233" s="220"/>
      <c r="N233" s="221"/>
      <c r="O233" s="79"/>
      <c r="P233" s="79"/>
      <c r="Q233" s="79"/>
      <c r="R233" s="79"/>
      <c r="S233" s="79"/>
      <c r="T233" s="80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9" t="s">
        <v>156</v>
      </c>
      <c r="AU233" s="19" t="s">
        <v>82</v>
      </c>
    </row>
    <row r="234" s="13" customFormat="1">
      <c r="A234" s="13"/>
      <c r="B234" s="224"/>
      <c r="C234" s="225"/>
      <c r="D234" s="218" t="s">
        <v>158</v>
      </c>
      <c r="E234" s="226" t="s">
        <v>17</v>
      </c>
      <c r="F234" s="227" t="s">
        <v>1005</v>
      </c>
      <c r="G234" s="225"/>
      <c r="H234" s="226" t="s">
        <v>17</v>
      </c>
      <c r="I234" s="225"/>
      <c r="J234" s="225"/>
      <c r="K234" s="225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158</v>
      </c>
      <c r="AU234" s="232" t="s">
        <v>82</v>
      </c>
      <c r="AV234" s="13" t="s">
        <v>80</v>
      </c>
      <c r="AW234" s="13" t="s">
        <v>35</v>
      </c>
      <c r="AX234" s="13" t="s">
        <v>73</v>
      </c>
      <c r="AY234" s="232" t="s">
        <v>145</v>
      </c>
    </row>
    <row r="235" s="13" customFormat="1">
      <c r="A235" s="13"/>
      <c r="B235" s="224"/>
      <c r="C235" s="225"/>
      <c r="D235" s="218" t="s">
        <v>158</v>
      </c>
      <c r="E235" s="226" t="s">
        <v>17</v>
      </c>
      <c r="F235" s="227" t="s">
        <v>201</v>
      </c>
      <c r="G235" s="225"/>
      <c r="H235" s="226" t="s">
        <v>17</v>
      </c>
      <c r="I235" s="225"/>
      <c r="J235" s="225"/>
      <c r="K235" s="225"/>
      <c r="L235" s="228"/>
      <c r="M235" s="229"/>
      <c r="N235" s="230"/>
      <c r="O235" s="230"/>
      <c r="P235" s="230"/>
      <c r="Q235" s="230"/>
      <c r="R235" s="230"/>
      <c r="S235" s="230"/>
      <c r="T235" s="23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2" t="s">
        <v>158</v>
      </c>
      <c r="AU235" s="232" t="s">
        <v>82</v>
      </c>
      <c r="AV235" s="13" t="s">
        <v>80</v>
      </c>
      <c r="AW235" s="13" t="s">
        <v>35</v>
      </c>
      <c r="AX235" s="13" t="s">
        <v>73</v>
      </c>
      <c r="AY235" s="232" t="s">
        <v>145</v>
      </c>
    </row>
    <row r="236" s="13" customFormat="1">
      <c r="A236" s="13"/>
      <c r="B236" s="224"/>
      <c r="C236" s="225"/>
      <c r="D236" s="218" t="s">
        <v>158</v>
      </c>
      <c r="E236" s="226" t="s">
        <v>17</v>
      </c>
      <c r="F236" s="227" t="s">
        <v>392</v>
      </c>
      <c r="G236" s="225"/>
      <c r="H236" s="226" t="s">
        <v>17</v>
      </c>
      <c r="I236" s="225"/>
      <c r="J236" s="225"/>
      <c r="K236" s="225"/>
      <c r="L236" s="228"/>
      <c r="M236" s="229"/>
      <c r="N236" s="230"/>
      <c r="O236" s="230"/>
      <c r="P236" s="230"/>
      <c r="Q236" s="230"/>
      <c r="R236" s="230"/>
      <c r="S236" s="230"/>
      <c r="T236" s="23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2" t="s">
        <v>158</v>
      </c>
      <c r="AU236" s="232" t="s">
        <v>82</v>
      </c>
      <c r="AV236" s="13" t="s">
        <v>80</v>
      </c>
      <c r="AW236" s="13" t="s">
        <v>35</v>
      </c>
      <c r="AX236" s="13" t="s">
        <v>73</v>
      </c>
      <c r="AY236" s="232" t="s">
        <v>145</v>
      </c>
    </row>
    <row r="237" s="14" customFormat="1">
      <c r="A237" s="14"/>
      <c r="B237" s="233"/>
      <c r="C237" s="234"/>
      <c r="D237" s="218" t="s">
        <v>158</v>
      </c>
      <c r="E237" s="235" t="s">
        <v>17</v>
      </c>
      <c r="F237" s="236" t="s">
        <v>1049</v>
      </c>
      <c r="G237" s="234"/>
      <c r="H237" s="237">
        <v>162.5</v>
      </c>
      <c r="I237" s="234"/>
      <c r="J237" s="234"/>
      <c r="K237" s="234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158</v>
      </c>
      <c r="AU237" s="242" t="s">
        <v>82</v>
      </c>
      <c r="AV237" s="14" t="s">
        <v>82</v>
      </c>
      <c r="AW237" s="14" t="s">
        <v>35</v>
      </c>
      <c r="AX237" s="14" t="s">
        <v>73</v>
      </c>
      <c r="AY237" s="242" t="s">
        <v>145</v>
      </c>
    </row>
    <row r="238" s="14" customFormat="1">
      <c r="A238" s="14"/>
      <c r="B238" s="233"/>
      <c r="C238" s="234"/>
      <c r="D238" s="218" t="s">
        <v>158</v>
      </c>
      <c r="E238" s="235" t="s">
        <v>17</v>
      </c>
      <c r="F238" s="236" t="s">
        <v>1050</v>
      </c>
      <c r="G238" s="234"/>
      <c r="H238" s="237">
        <v>356</v>
      </c>
      <c r="I238" s="234"/>
      <c r="J238" s="234"/>
      <c r="K238" s="234"/>
      <c r="L238" s="238"/>
      <c r="M238" s="239"/>
      <c r="N238" s="240"/>
      <c r="O238" s="240"/>
      <c r="P238" s="240"/>
      <c r="Q238" s="240"/>
      <c r="R238" s="240"/>
      <c r="S238" s="240"/>
      <c r="T238" s="24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2" t="s">
        <v>158</v>
      </c>
      <c r="AU238" s="242" t="s">
        <v>82</v>
      </c>
      <c r="AV238" s="14" t="s">
        <v>82</v>
      </c>
      <c r="AW238" s="14" t="s">
        <v>35</v>
      </c>
      <c r="AX238" s="14" t="s">
        <v>73</v>
      </c>
      <c r="AY238" s="242" t="s">
        <v>145</v>
      </c>
    </row>
    <row r="239" s="15" customFormat="1">
      <c r="A239" s="15"/>
      <c r="B239" s="252"/>
      <c r="C239" s="253"/>
      <c r="D239" s="218" t="s">
        <v>158</v>
      </c>
      <c r="E239" s="254" t="s">
        <v>17</v>
      </c>
      <c r="F239" s="255" t="s">
        <v>258</v>
      </c>
      <c r="G239" s="253"/>
      <c r="H239" s="256">
        <v>518.5</v>
      </c>
      <c r="I239" s="253"/>
      <c r="J239" s="253"/>
      <c r="K239" s="253"/>
      <c r="L239" s="257"/>
      <c r="M239" s="258"/>
      <c r="N239" s="259"/>
      <c r="O239" s="259"/>
      <c r="P239" s="259"/>
      <c r="Q239" s="259"/>
      <c r="R239" s="259"/>
      <c r="S239" s="259"/>
      <c r="T239" s="260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1" t="s">
        <v>158</v>
      </c>
      <c r="AU239" s="261" t="s">
        <v>82</v>
      </c>
      <c r="AV239" s="15" t="s">
        <v>152</v>
      </c>
      <c r="AW239" s="15" t="s">
        <v>35</v>
      </c>
      <c r="AX239" s="15" t="s">
        <v>80</v>
      </c>
      <c r="AY239" s="261" t="s">
        <v>145</v>
      </c>
    </row>
    <row r="240" s="2" customFormat="1" ht="24.15" customHeight="1">
      <c r="A240" s="34"/>
      <c r="B240" s="35"/>
      <c r="C240" s="243" t="s">
        <v>7</v>
      </c>
      <c r="D240" s="243" t="s">
        <v>167</v>
      </c>
      <c r="E240" s="244" t="s">
        <v>389</v>
      </c>
      <c r="F240" s="245" t="s">
        <v>390</v>
      </c>
      <c r="G240" s="246" t="s">
        <v>174</v>
      </c>
      <c r="H240" s="247">
        <v>518.5</v>
      </c>
      <c r="I240" s="248">
        <v>42.299999999999997</v>
      </c>
      <c r="J240" s="248">
        <f>ROUND(I240*H240,2)</f>
        <v>21932.549999999999</v>
      </c>
      <c r="K240" s="245" t="s">
        <v>151</v>
      </c>
      <c r="L240" s="249"/>
      <c r="M240" s="250" t="s">
        <v>17</v>
      </c>
      <c r="N240" s="251" t="s">
        <v>44</v>
      </c>
      <c r="O240" s="214">
        <v>0</v>
      </c>
      <c r="P240" s="214">
        <f>O240*H240</f>
        <v>0</v>
      </c>
      <c r="Q240" s="214">
        <v>0.00036000000000000002</v>
      </c>
      <c r="R240" s="214">
        <f>Q240*H240</f>
        <v>0.18666000000000002</v>
      </c>
      <c r="S240" s="214">
        <v>0</v>
      </c>
      <c r="T240" s="215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6" t="s">
        <v>184</v>
      </c>
      <c r="AT240" s="216" t="s">
        <v>167</v>
      </c>
      <c r="AU240" s="216" t="s">
        <v>82</v>
      </c>
      <c r="AY240" s="19" t="s">
        <v>145</v>
      </c>
      <c r="BE240" s="217">
        <f>IF(N240="základní",J240,0)</f>
        <v>21932.549999999999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9" t="s">
        <v>80</v>
      </c>
      <c r="BK240" s="217">
        <f>ROUND(I240*H240,2)</f>
        <v>21932.549999999999</v>
      </c>
      <c r="BL240" s="19" t="s">
        <v>175</v>
      </c>
      <c r="BM240" s="216" t="s">
        <v>1051</v>
      </c>
    </row>
    <row r="241" s="2" customFormat="1">
      <c r="A241" s="34"/>
      <c r="B241" s="35"/>
      <c r="C241" s="36"/>
      <c r="D241" s="218" t="s">
        <v>154</v>
      </c>
      <c r="E241" s="36"/>
      <c r="F241" s="219" t="s">
        <v>390</v>
      </c>
      <c r="G241" s="36"/>
      <c r="H241" s="36"/>
      <c r="I241" s="36"/>
      <c r="J241" s="36"/>
      <c r="K241" s="36"/>
      <c r="L241" s="40"/>
      <c r="M241" s="220"/>
      <c r="N241" s="221"/>
      <c r="O241" s="79"/>
      <c r="P241" s="79"/>
      <c r="Q241" s="79"/>
      <c r="R241" s="79"/>
      <c r="S241" s="79"/>
      <c r="T241" s="80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9" t="s">
        <v>154</v>
      </c>
      <c r="AU241" s="19" t="s">
        <v>82</v>
      </c>
    </row>
    <row r="242" s="13" customFormat="1">
      <c r="A242" s="13"/>
      <c r="B242" s="224"/>
      <c r="C242" s="225"/>
      <c r="D242" s="218" t="s">
        <v>158</v>
      </c>
      <c r="E242" s="226" t="s">
        <v>17</v>
      </c>
      <c r="F242" s="227" t="s">
        <v>1005</v>
      </c>
      <c r="G242" s="225"/>
      <c r="H242" s="226" t="s">
        <v>17</v>
      </c>
      <c r="I242" s="225"/>
      <c r="J242" s="225"/>
      <c r="K242" s="225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158</v>
      </c>
      <c r="AU242" s="232" t="s">
        <v>82</v>
      </c>
      <c r="AV242" s="13" t="s">
        <v>80</v>
      </c>
      <c r="AW242" s="13" t="s">
        <v>35</v>
      </c>
      <c r="AX242" s="13" t="s">
        <v>73</v>
      </c>
      <c r="AY242" s="232" t="s">
        <v>145</v>
      </c>
    </row>
    <row r="243" s="13" customFormat="1">
      <c r="A243" s="13"/>
      <c r="B243" s="224"/>
      <c r="C243" s="225"/>
      <c r="D243" s="218" t="s">
        <v>158</v>
      </c>
      <c r="E243" s="226" t="s">
        <v>17</v>
      </c>
      <c r="F243" s="227" t="s">
        <v>201</v>
      </c>
      <c r="G243" s="225"/>
      <c r="H243" s="226" t="s">
        <v>17</v>
      </c>
      <c r="I243" s="225"/>
      <c r="J243" s="225"/>
      <c r="K243" s="225"/>
      <c r="L243" s="228"/>
      <c r="M243" s="229"/>
      <c r="N243" s="230"/>
      <c r="O243" s="230"/>
      <c r="P243" s="230"/>
      <c r="Q243" s="230"/>
      <c r="R243" s="230"/>
      <c r="S243" s="230"/>
      <c r="T243" s="23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2" t="s">
        <v>158</v>
      </c>
      <c r="AU243" s="232" t="s">
        <v>82</v>
      </c>
      <c r="AV243" s="13" t="s">
        <v>80</v>
      </c>
      <c r="AW243" s="13" t="s">
        <v>35</v>
      </c>
      <c r="AX243" s="13" t="s">
        <v>73</v>
      </c>
      <c r="AY243" s="232" t="s">
        <v>145</v>
      </c>
    </row>
    <row r="244" s="13" customFormat="1">
      <c r="A244" s="13"/>
      <c r="B244" s="224"/>
      <c r="C244" s="225"/>
      <c r="D244" s="218" t="s">
        <v>158</v>
      </c>
      <c r="E244" s="226" t="s">
        <v>17</v>
      </c>
      <c r="F244" s="227" t="s">
        <v>392</v>
      </c>
      <c r="G244" s="225"/>
      <c r="H244" s="226" t="s">
        <v>17</v>
      </c>
      <c r="I244" s="225"/>
      <c r="J244" s="225"/>
      <c r="K244" s="225"/>
      <c r="L244" s="228"/>
      <c r="M244" s="229"/>
      <c r="N244" s="230"/>
      <c r="O244" s="230"/>
      <c r="P244" s="230"/>
      <c r="Q244" s="230"/>
      <c r="R244" s="230"/>
      <c r="S244" s="230"/>
      <c r="T244" s="23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2" t="s">
        <v>158</v>
      </c>
      <c r="AU244" s="232" t="s">
        <v>82</v>
      </c>
      <c r="AV244" s="13" t="s">
        <v>80</v>
      </c>
      <c r="AW244" s="13" t="s">
        <v>35</v>
      </c>
      <c r="AX244" s="13" t="s">
        <v>73</v>
      </c>
      <c r="AY244" s="232" t="s">
        <v>145</v>
      </c>
    </row>
    <row r="245" s="14" customFormat="1">
      <c r="A245" s="14"/>
      <c r="B245" s="233"/>
      <c r="C245" s="234"/>
      <c r="D245" s="218" t="s">
        <v>158</v>
      </c>
      <c r="E245" s="235" t="s">
        <v>17</v>
      </c>
      <c r="F245" s="236" t="s">
        <v>1049</v>
      </c>
      <c r="G245" s="234"/>
      <c r="H245" s="237">
        <v>162.5</v>
      </c>
      <c r="I245" s="234"/>
      <c r="J245" s="234"/>
      <c r="K245" s="234"/>
      <c r="L245" s="238"/>
      <c r="M245" s="239"/>
      <c r="N245" s="240"/>
      <c r="O245" s="240"/>
      <c r="P245" s="240"/>
      <c r="Q245" s="240"/>
      <c r="R245" s="240"/>
      <c r="S245" s="240"/>
      <c r="T245" s="24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2" t="s">
        <v>158</v>
      </c>
      <c r="AU245" s="242" t="s">
        <v>82</v>
      </c>
      <c r="AV245" s="14" t="s">
        <v>82</v>
      </c>
      <c r="AW245" s="14" t="s">
        <v>35</v>
      </c>
      <c r="AX245" s="14" t="s">
        <v>73</v>
      </c>
      <c r="AY245" s="242" t="s">
        <v>145</v>
      </c>
    </row>
    <row r="246" s="14" customFormat="1">
      <c r="A246" s="14"/>
      <c r="B246" s="233"/>
      <c r="C246" s="234"/>
      <c r="D246" s="218" t="s">
        <v>158</v>
      </c>
      <c r="E246" s="235" t="s">
        <v>17</v>
      </c>
      <c r="F246" s="236" t="s">
        <v>1050</v>
      </c>
      <c r="G246" s="234"/>
      <c r="H246" s="237">
        <v>356</v>
      </c>
      <c r="I246" s="234"/>
      <c r="J246" s="234"/>
      <c r="K246" s="234"/>
      <c r="L246" s="238"/>
      <c r="M246" s="239"/>
      <c r="N246" s="240"/>
      <c r="O246" s="240"/>
      <c r="P246" s="240"/>
      <c r="Q246" s="240"/>
      <c r="R246" s="240"/>
      <c r="S246" s="240"/>
      <c r="T246" s="241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2" t="s">
        <v>158</v>
      </c>
      <c r="AU246" s="242" t="s">
        <v>82</v>
      </c>
      <c r="AV246" s="14" t="s">
        <v>82</v>
      </c>
      <c r="AW246" s="14" t="s">
        <v>35</v>
      </c>
      <c r="AX246" s="14" t="s">
        <v>73</v>
      </c>
      <c r="AY246" s="242" t="s">
        <v>145</v>
      </c>
    </row>
    <row r="247" s="15" customFormat="1">
      <c r="A247" s="15"/>
      <c r="B247" s="252"/>
      <c r="C247" s="253"/>
      <c r="D247" s="218" t="s">
        <v>158</v>
      </c>
      <c r="E247" s="254" t="s">
        <v>17</v>
      </c>
      <c r="F247" s="255" t="s">
        <v>258</v>
      </c>
      <c r="G247" s="253"/>
      <c r="H247" s="256">
        <v>518.5</v>
      </c>
      <c r="I247" s="253"/>
      <c r="J247" s="253"/>
      <c r="K247" s="253"/>
      <c r="L247" s="257"/>
      <c r="M247" s="258"/>
      <c r="N247" s="259"/>
      <c r="O247" s="259"/>
      <c r="P247" s="259"/>
      <c r="Q247" s="259"/>
      <c r="R247" s="259"/>
      <c r="S247" s="259"/>
      <c r="T247" s="260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1" t="s">
        <v>158</v>
      </c>
      <c r="AU247" s="261" t="s">
        <v>82</v>
      </c>
      <c r="AV247" s="15" t="s">
        <v>152</v>
      </c>
      <c r="AW247" s="15" t="s">
        <v>35</v>
      </c>
      <c r="AX247" s="15" t="s">
        <v>80</v>
      </c>
      <c r="AY247" s="261" t="s">
        <v>145</v>
      </c>
    </row>
    <row r="248" s="2" customFormat="1" ht="33" customHeight="1">
      <c r="A248" s="34"/>
      <c r="B248" s="35"/>
      <c r="C248" s="206" t="s">
        <v>388</v>
      </c>
      <c r="D248" s="206" t="s">
        <v>147</v>
      </c>
      <c r="E248" s="207" t="s">
        <v>429</v>
      </c>
      <c r="F248" s="208" t="s">
        <v>430</v>
      </c>
      <c r="G248" s="209" t="s">
        <v>174</v>
      </c>
      <c r="H248" s="210">
        <v>112</v>
      </c>
      <c r="I248" s="211">
        <v>51.100000000000001</v>
      </c>
      <c r="J248" s="211">
        <f>ROUND(I248*H248,2)</f>
        <v>5723.1999999999998</v>
      </c>
      <c r="K248" s="208" t="s">
        <v>151</v>
      </c>
      <c r="L248" s="40"/>
      <c r="M248" s="212" t="s">
        <v>17</v>
      </c>
      <c r="N248" s="213" t="s">
        <v>44</v>
      </c>
      <c r="O248" s="214">
        <v>0.114</v>
      </c>
      <c r="P248" s="214">
        <f>O248*H248</f>
        <v>12.768000000000001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6" t="s">
        <v>175</v>
      </c>
      <c r="AT248" s="216" t="s">
        <v>147</v>
      </c>
      <c r="AU248" s="216" t="s">
        <v>82</v>
      </c>
      <c r="AY248" s="19" t="s">
        <v>145</v>
      </c>
      <c r="BE248" s="217">
        <f>IF(N248="základní",J248,0)</f>
        <v>5723.1999999999998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9" t="s">
        <v>80</v>
      </c>
      <c r="BK248" s="217">
        <f>ROUND(I248*H248,2)</f>
        <v>5723.1999999999998</v>
      </c>
      <c r="BL248" s="19" t="s">
        <v>175</v>
      </c>
      <c r="BM248" s="216" t="s">
        <v>1052</v>
      </c>
    </row>
    <row r="249" s="2" customFormat="1">
      <c r="A249" s="34"/>
      <c r="B249" s="35"/>
      <c r="C249" s="36"/>
      <c r="D249" s="218" t="s">
        <v>154</v>
      </c>
      <c r="E249" s="36"/>
      <c r="F249" s="219" t="s">
        <v>432</v>
      </c>
      <c r="G249" s="36"/>
      <c r="H249" s="36"/>
      <c r="I249" s="36"/>
      <c r="J249" s="36"/>
      <c r="K249" s="36"/>
      <c r="L249" s="40"/>
      <c r="M249" s="220"/>
      <c r="N249" s="221"/>
      <c r="O249" s="79"/>
      <c r="P249" s="79"/>
      <c r="Q249" s="79"/>
      <c r="R249" s="79"/>
      <c r="S249" s="79"/>
      <c r="T249" s="80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9" t="s">
        <v>154</v>
      </c>
      <c r="AU249" s="19" t="s">
        <v>82</v>
      </c>
    </row>
    <row r="250" s="2" customFormat="1">
      <c r="A250" s="34"/>
      <c r="B250" s="35"/>
      <c r="C250" s="36"/>
      <c r="D250" s="222" t="s">
        <v>156</v>
      </c>
      <c r="E250" s="36"/>
      <c r="F250" s="223" t="s">
        <v>433</v>
      </c>
      <c r="G250" s="36"/>
      <c r="H250" s="36"/>
      <c r="I250" s="36"/>
      <c r="J250" s="36"/>
      <c r="K250" s="36"/>
      <c r="L250" s="40"/>
      <c r="M250" s="220"/>
      <c r="N250" s="221"/>
      <c r="O250" s="79"/>
      <c r="P250" s="79"/>
      <c r="Q250" s="79"/>
      <c r="R250" s="79"/>
      <c r="S250" s="79"/>
      <c r="T250" s="80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9" t="s">
        <v>156</v>
      </c>
      <c r="AU250" s="19" t="s">
        <v>82</v>
      </c>
    </row>
    <row r="251" s="13" customFormat="1">
      <c r="A251" s="13"/>
      <c r="B251" s="224"/>
      <c r="C251" s="225"/>
      <c r="D251" s="218" t="s">
        <v>158</v>
      </c>
      <c r="E251" s="226" t="s">
        <v>17</v>
      </c>
      <c r="F251" s="227" t="s">
        <v>1005</v>
      </c>
      <c r="G251" s="225"/>
      <c r="H251" s="226" t="s">
        <v>17</v>
      </c>
      <c r="I251" s="225"/>
      <c r="J251" s="225"/>
      <c r="K251" s="225"/>
      <c r="L251" s="228"/>
      <c r="M251" s="229"/>
      <c r="N251" s="230"/>
      <c r="O251" s="230"/>
      <c r="P251" s="230"/>
      <c r="Q251" s="230"/>
      <c r="R251" s="230"/>
      <c r="S251" s="230"/>
      <c r="T251" s="23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2" t="s">
        <v>158</v>
      </c>
      <c r="AU251" s="232" t="s">
        <v>82</v>
      </c>
      <c r="AV251" s="13" t="s">
        <v>80</v>
      </c>
      <c r="AW251" s="13" t="s">
        <v>35</v>
      </c>
      <c r="AX251" s="13" t="s">
        <v>73</v>
      </c>
      <c r="AY251" s="232" t="s">
        <v>145</v>
      </c>
    </row>
    <row r="252" s="13" customFormat="1">
      <c r="A252" s="13"/>
      <c r="B252" s="224"/>
      <c r="C252" s="225"/>
      <c r="D252" s="218" t="s">
        <v>158</v>
      </c>
      <c r="E252" s="226" t="s">
        <v>17</v>
      </c>
      <c r="F252" s="227" t="s">
        <v>434</v>
      </c>
      <c r="G252" s="225"/>
      <c r="H252" s="226" t="s">
        <v>17</v>
      </c>
      <c r="I252" s="225"/>
      <c r="J252" s="225"/>
      <c r="K252" s="225"/>
      <c r="L252" s="228"/>
      <c r="M252" s="229"/>
      <c r="N252" s="230"/>
      <c r="O252" s="230"/>
      <c r="P252" s="230"/>
      <c r="Q252" s="230"/>
      <c r="R252" s="230"/>
      <c r="S252" s="230"/>
      <c r="T252" s="23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2" t="s">
        <v>158</v>
      </c>
      <c r="AU252" s="232" t="s">
        <v>82</v>
      </c>
      <c r="AV252" s="13" t="s">
        <v>80</v>
      </c>
      <c r="AW252" s="13" t="s">
        <v>35</v>
      </c>
      <c r="AX252" s="13" t="s">
        <v>73</v>
      </c>
      <c r="AY252" s="232" t="s">
        <v>145</v>
      </c>
    </row>
    <row r="253" s="14" customFormat="1">
      <c r="A253" s="14"/>
      <c r="B253" s="233"/>
      <c r="C253" s="234"/>
      <c r="D253" s="218" t="s">
        <v>158</v>
      </c>
      <c r="E253" s="235" t="s">
        <v>17</v>
      </c>
      <c r="F253" s="236" t="s">
        <v>1053</v>
      </c>
      <c r="G253" s="234"/>
      <c r="H253" s="237">
        <v>112</v>
      </c>
      <c r="I253" s="234"/>
      <c r="J253" s="234"/>
      <c r="K253" s="234"/>
      <c r="L253" s="238"/>
      <c r="M253" s="239"/>
      <c r="N253" s="240"/>
      <c r="O253" s="240"/>
      <c r="P253" s="240"/>
      <c r="Q253" s="240"/>
      <c r="R253" s="240"/>
      <c r="S253" s="240"/>
      <c r="T253" s="24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2" t="s">
        <v>158</v>
      </c>
      <c r="AU253" s="242" t="s">
        <v>82</v>
      </c>
      <c r="AV253" s="14" t="s">
        <v>82</v>
      </c>
      <c r="AW253" s="14" t="s">
        <v>35</v>
      </c>
      <c r="AX253" s="14" t="s">
        <v>80</v>
      </c>
      <c r="AY253" s="242" t="s">
        <v>145</v>
      </c>
    </row>
    <row r="254" s="2" customFormat="1" ht="21.75" customHeight="1">
      <c r="A254" s="34"/>
      <c r="B254" s="35"/>
      <c r="C254" s="243" t="s">
        <v>292</v>
      </c>
      <c r="D254" s="243" t="s">
        <v>167</v>
      </c>
      <c r="E254" s="244" t="s">
        <v>340</v>
      </c>
      <c r="F254" s="245" t="s">
        <v>341</v>
      </c>
      <c r="G254" s="246" t="s">
        <v>174</v>
      </c>
      <c r="H254" s="247">
        <v>112</v>
      </c>
      <c r="I254" s="248">
        <v>570.39999999999998</v>
      </c>
      <c r="J254" s="248">
        <f>ROUND(I254*H254,2)</f>
        <v>63884.800000000003</v>
      </c>
      <c r="K254" s="245" t="s">
        <v>269</v>
      </c>
      <c r="L254" s="249"/>
      <c r="M254" s="250" t="s">
        <v>17</v>
      </c>
      <c r="N254" s="251" t="s">
        <v>44</v>
      </c>
      <c r="O254" s="214">
        <v>0</v>
      </c>
      <c r="P254" s="214">
        <f>O254*H254</f>
        <v>0</v>
      </c>
      <c r="Q254" s="214">
        <v>0.0043299999999999996</v>
      </c>
      <c r="R254" s="214">
        <f>Q254*H254</f>
        <v>0.48495999999999995</v>
      </c>
      <c r="S254" s="214">
        <v>0</v>
      </c>
      <c r="T254" s="215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16" t="s">
        <v>184</v>
      </c>
      <c r="AT254" s="216" t="s">
        <v>167</v>
      </c>
      <c r="AU254" s="216" t="s">
        <v>82</v>
      </c>
      <c r="AY254" s="19" t="s">
        <v>145</v>
      </c>
      <c r="BE254" s="217">
        <f>IF(N254="základní",J254,0)</f>
        <v>63884.800000000003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9" t="s">
        <v>80</v>
      </c>
      <c r="BK254" s="217">
        <f>ROUND(I254*H254,2)</f>
        <v>63884.800000000003</v>
      </c>
      <c r="BL254" s="19" t="s">
        <v>175</v>
      </c>
      <c r="BM254" s="216" t="s">
        <v>1054</v>
      </c>
    </row>
    <row r="255" s="2" customFormat="1">
      <c r="A255" s="34"/>
      <c r="B255" s="35"/>
      <c r="C255" s="36"/>
      <c r="D255" s="218" t="s">
        <v>154</v>
      </c>
      <c r="E255" s="36"/>
      <c r="F255" s="219" t="s">
        <v>341</v>
      </c>
      <c r="G255" s="36"/>
      <c r="H255" s="36"/>
      <c r="I255" s="36"/>
      <c r="J255" s="36"/>
      <c r="K255" s="36"/>
      <c r="L255" s="40"/>
      <c r="M255" s="220"/>
      <c r="N255" s="221"/>
      <c r="O255" s="79"/>
      <c r="P255" s="79"/>
      <c r="Q255" s="79"/>
      <c r="R255" s="79"/>
      <c r="S255" s="79"/>
      <c r="T255" s="80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9" t="s">
        <v>154</v>
      </c>
      <c r="AU255" s="19" t="s">
        <v>82</v>
      </c>
    </row>
    <row r="256" s="13" customFormat="1">
      <c r="A256" s="13"/>
      <c r="B256" s="224"/>
      <c r="C256" s="225"/>
      <c r="D256" s="218" t="s">
        <v>158</v>
      </c>
      <c r="E256" s="226" t="s">
        <v>17</v>
      </c>
      <c r="F256" s="227" t="s">
        <v>1005</v>
      </c>
      <c r="G256" s="225"/>
      <c r="H256" s="226" t="s">
        <v>17</v>
      </c>
      <c r="I256" s="225"/>
      <c r="J256" s="225"/>
      <c r="K256" s="225"/>
      <c r="L256" s="228"/>
      <c r="M256" s="229"/>
      <c r="N256" s="230"/>
      <c r="O256" s="230"/>
      <c r="P256" s="230"/>
      <c r="Q256" s="230"/>
      <c r="R256" s="230"/>
      <c r="S256" s="230"/>
      <c r="T256" s="23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2" t="s">
        <v>158</v>
      </c>
      <c r="AU256" s="232" t="s">
        <v>82</v>
      </c>
      <c r="AV256" s="13" t="s">
        <v>80</v>
      </c>
      <c r="AW256" s="13" t="s">
        <v>35</v>
      </c>
      <c r="AX256" s="13" t="s">
        <v>73</v>
      </c>
      <c r="AY256" s="232" t="s">
        <v>145</v>
      </c>
    </row>
    <row r="257" s="13" customFormat="1">
      <c r="A257" s="13"/>
      <c r="B257" s="224"/>
      <c r="C257" s="225"/>
      <c r="D257" s="218" t="s">
        <v>158</v>
      </c>
      <c r="E257" s="226" t="s">
        <v>17</v>
      </c>
      <c r="F257" s="227" t="s">
        <v>434</v>
      </c>
      <c r="G257" s="225"/>
      <c r="H257" s="226" t="s">
        <v>17</v>
      </c>
      <c r="I257" s="225"/>
      <c r="J257" s="225"/>
      <c r="K257" s="225"/>
      <c r="L257" s="228"/>
      <c r="M257" s="229"/>
      <c r="N257" s="230"/>
      <c r="O257" s="230"/>
      <c r="P257" s="230"/>
      <c r="Q257" s="230"/>
      <c r="R257" s="230"/>
      <c r="S257" s="230"/>
      <c r="T257" s="23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2" t="s">
        <v>158</v>
      </c>
      <c r="AU257" s="232" t="s">
        <v>82</v>
      </c>
      <c r="AV257" s="13" t="s">
        <v>80</v>
      </c>
      <c r="AW257" s="13" t="s">
        <v>35</v>
      </c>
      <c r="AX257" s="13" t="s">
        <v>73</v>
      </c>
      <c r="AY257" s="232" t="s">
        <v>145</v>
      </c>
    </row>
    <row r="258" s="14" customFormat="1">
      <c r="A258" s="14"/>
      <c r="B258" s="233"/>
      <c r="C258" s="234"/>
      <c r="D258" s="218" t="s">
        <v>158</v>
      </c>
      <c r="E258" s="235" t="s">
        <v>17</v>
      </c>
      <c r="F258" s="236" t="s">
        <v>1053</v>
      </c>
      <c r="G258" s="234"/>
      <c r="H258" s="237">
        <v>112</v>
      </c>
      <c r="I258" s="234"/>
      <c r="J258" s="234"/>
      <c r="K258" s="234"/>
      <c r="L258" s="238"/>
      <c r="M258" s="239"/>
      <c r="N258" s="240"/>
      <c r="O258" s="240"/>
      <c r="P258" s="240"/>
      <c r="Q258" s="240"/>
      <c r="R258" s="240"/>
      <c r="S258" s="240"/>
      <c r="T258" s="24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2" t="s">
        <v>158</v>
      </c>
      <c r="AU258" s="242" t="s">
        <v>82</v>
      </c>
      <c r="AV258" s="14" t="s">
        <v>82</v>
      </c>
      <c r="AW258" s="14" t="s">
        <v>35</v>
      </c>
      <c r="AX258" s="14" t="s">
        <v>80</v>
      </c>
      <c r="AY258" s="242" t="s">
        <v>145</v>
      </c>
    </row>
    <row r="259" s="2" customFormat="1" ht="33" customHeight="1">
      <c r="A259" s="34"/>
      <c r="B259" s="35"/>
      <c r="C259" s="206" t="s">
        <v>436</v>
      </c>
      <c r="D259" s="206" t="s">
        <v>147</v>
      </c>
      <c r="E259" s="207" t="s">
        <v>439</v>
      </c>
      <c r="F259" s="208" t="s">
        <v>440</v>
      </c>
      <c r="G259" s="209" t="s">
        <v>174</v>
      </c>
      <c r="H259" s="210">
        <v>589.5</v>
      </c>
      <c r="I259" s="211">
        <v>42.100000000000001</v>
      </c>
      <c r="J259" s="211">
        <f>ROUND(I259*H259,2)</f>
        <v>24817.950000000001</v>
      </c>
      <c r="K259" s="208" t="s">
        <v>151</v>
      </c>
      <c r="L259" s="40"/>
      <c r="M259" s="212" t="s">
        <v>17</v>
      </c>
      <c r="N259" s="213" t="s">
        <v>44</v>
      </c>
      <c r="O259" s="214">
        <v>0.094</v>
      </c>
      <c r="P259" s="214">
        <f>O259*H259</f>
        <v>55.412999999999997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6" t="s">
        <v>175</v>
      </c>
      <c r="AT259" s="216" t="s">
        <v>147</v>
      </c>
      <c r="AU259" s="216" t="s">
        <v>82</v>
      </c>
      <c r="AY259" s="19" t="s">
        <v>145</v>
      </c>
      <c r="BE259" s="217">
        <f>IF(N259="základní",J259,0)</f>
        <v>24817.950000000001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9" t="s">
        <v>80</v>
      </c>
      <c r="BK259" s="217">
        <f>ROUND(I259*H259,2)</f>
        <v>24817.950000000001</v>
      </c>
      <c r="BL259" s="19" t="s">
        <v>175</v>
      </c>
      <c r="BM259" s="216" t="s">
        <v>1055</v>
      </c>
    </row>
    <row r="260" s="2" customFormat="1">
      <c r="A260" s="34"/>
      <c r="B260" s="35"/>
      <c r="C260" s="36"/>
      <c r="D260" s="218" t="s">
        <v>154</v>
      </c>
      <c r="E260" s="36"/>
      <c r="F260" s="219" t="s">
        <v>442</v>
      </c>
      <c r="G260" s="36"/>
      <c r="H260" s="36"/>
      <c r="I260" s="36"/>
      <c r="J260" s="36"/>
      <c r="K260" s="36"/>
      <c r="L260" s="40"/>
      <c r="M260" s="220"/>
      <c r="N260" s="221"/>
      <c r="O260" s="79"/>
      <c r="P260" s="79"/>
      <c r="Q260" s="79"/>
      <c r="R260" s="79"/>
      <c r="S260" s="79"/>
      <c r="T260" s="80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9" t="s">
        <v>154</v>
      </c>
      <c r="AU260" s="19" t="s">
        <v>82</v>
      </c>
    </row>
    <row r="261" s="2" customFormat="1">
      <c r="A261" s="34"/>
      <c r="B261" s="35"/>
      <c r="C261" s="36"/>
      <c r="D261" s="222" t="s">
        <v>156</v>
      </c>
      <c r="E261" s="36"/>
      <c r="F261" s="223" t="s">
        <v>443</v>
      </c>
      <c r="G261" s="36"/>
      <c r="H261" s="36"/>
      <c r="I261" s="36"/>
      <c r="J261" s="36"/>
      <c r="K261" s="36"/>
      <c r="L261" s="40"/>
      <c r="M261" s="220"/>
      <c r="N261" s="221"/>
      <c r="O261" s="79"/>
      <c r="P261" s="79"/>
      <c r="Q261" s="79"/>
      <c r="R261" s="79"/>
      <c r="S261" s="79"/>
      <c r="T261" s="80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9" t="s">
        <v>156</v>
      </c>
      <c r="AU261" s="19" t="s">
        <v>82</v>
      </c>
    </row>
    <row r="262" s="13" customFormat="1">
      <c r="A262" s="13"/>
      <c r="B262" s="224"/>
      <c r="C262" s="225"/>
      <c r="D262" s="218" t="s">
        <v>158</v>
      </c>
      <c r="E262" s="226" t="s">
        <v>17</v>
      </c>
      <c r="F262" s="227" t="s">
        <v>1005</v>
      </c>
      <c r="G262" s="225"/>
      <c r="H262" s="226" t="s">
        <v>17</v>
      </c>
      <c r="I262" s="225"/>
      <c r="J262" s="225"/>
      <c r="K262" s="225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158</v>
      </c>
      <c r="AU262" s="232" t="s">
        <v>82</v>
      </c>
      <c r="AV262" s="13" t="s">
        <v>80</v>
      </c>
      <c r="AW262" s="13" t="s">
        <v>35</v>
      </c>
      <c r="AX262" s="13" t="s">
        <v>73</v>
      </c>
      <c r="AY262" s="232" t="s">
        <v>145</v>
      </c>
    </row>
    <row r="263" s="13" customFormat="1">
      <c r="A263" s="13"/>
      <c r="B263" s="224"/>
      <c r="C263" s="225"/>
      <c r="D263" s="218" t="s">
        <v>158</v>
      </c>
      <c r="E263" s="226" t="s">
        <v>17</v>
      </c>
      <c r="F263" s="227" t="s">
        <v>201</v>
      </c>
      <c r="G263" s="225"/>
      <c r="H263" s="226" t="s">
        <v>17</v>
      </c>
      <c r="I263" s="225"/>
      <c r="J263" s="225"/>
      <c r="K263" s="225"/>
      <c r="L263" s="228"/>
      <c r="M263" s="229"/>
      <c r="N263" s="230"/>
      <c r="O263" s="230"/>
      <c r="P263" s="230"/>
      <c r="Q263" s="230"/>
      <c r="R263" s="230"/>
      <c r="S263" s="230"/>
      <c r="T263" s="23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2" t="s">
        <v>158</v>
      </c>
      <c r="AU263" s="232" t="s">
        <v>82</v>
      </c>
      <c r="AV263" s="13" t="s">
        <v>80</v>
      </c>
      <c r="AW263" s="13" t="s">
        <v>35</v>
      </c>
      <c r="AX263" s="13" t="s">
        <v>73</v>
      </c>
      <c r="AY263" s="232" t="s">
        <v>145</v>
      </c>
    </row>
    <row r="264" s="13" customFormat="1">
      <c r="A264" s="13"/>
      <c r="B264" s="224"/>
      <c r="C264" s="225"/>
      <c r="D264" s="218" t="s">
        <v>158</v>
      </c>
      <c r="E264" s="226" t="s">
        <v>17</v>
      </c>
      <c r="F264" s="227" t="s">
        <v>392</v>
      </c>
      <c r="G264" s="225"/>
      <c r="H264" s="226" t="s">
        <v>17</v>
      </c>
      <c r="I264" s="225"/>
      <c r="J264" s="225"/>
      <c r="K264" s="225"/>
      <c r="L264" s="228"/>
      <c r="M264" s="229"/>
      <c r="N264" s="230"/>
      <c r="O264" s="230"/>
      <c r="P264" s="230"/>
      <c r="Q264" s="230"/>
      <c r="R264" s="230"/>
      <c r="S264" s="230"/>
      <c r="T264" s="23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2" t="s">
        <v>158</v>
      </c>
      <c r="AU264" s="232" t="s">
        <v>82</v>
      </c>
      <c r="AV264" s="13" t="s">
        <v>80</v>
      </c>
      <c r="AW264" s="13" t="s">
        <v>35</v>
      </c>
      <c r="AX264" s="13" t="s">
        <v>73</v>
      </c>
      <c r="AY264" s="232" t="s">
        <v>145</v>
      </c>
    </row>
    <row r="265" s="14" customFormat="1">
      <c r="A265" s="14"/>
      <c r="B265" s="233"/>
      <c r="C265" s="234"/>
      <c r="D265" s="218" t="s">
        <v>158</v>
      </c>
      <c r="E265" s="235" t="s">
        <v>17</v>
      </c>
      <c r="F265" s="236" t="s">
        <v>1056</v>
      </c>
      <c r="G265" s="234"/>
      <c r="H265" s="237">
        <v>78</v>
      </c>
      <c r="I265" s="234"/>
      <c r="J265" s="234"/>
      <c r="K265" s="234"/>
      <c r="L265" s="238"/>
      <c r="M265" s="239"/>
      <c r="N265" s="240"/>
      <c r="O265" s="240"/>
      <c r="P265" s="240"/>
      <c r="Q265" s="240"/>
      <c r="R265" s="240"/>
      <c r="S265" s="240"/>
      <c r="T265" s="24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2" t="s">
        <v>158</v>
      </c>
      <c r="AU265" s="242" t="s">
        <v>82</v>
      </c>
      <c r="AV265" s="14" t="s">
        <v>82</v>
      </c>
      <c r="AW265" s="14" t="s">
        <v>35</v>
      </c>
      <c r="AX265" s="14" t="s">
        <v>73</v>
      </c>
      <c r="AY265" s="242" t="s">
        <v>145</v>
      </c>
    </row>
    <row r="266" s="14" customFormat="1">
      <c r="A266" s="14"/>
      <c r="B266" s="233"/>
      <c r="C266" s="234"/>
      <c r="D266" s="218" t="s">
        <v>158</v>
      </c>
      <c r="E266" s="235" t="s">
        <v>17</v>
      </c>
      <c r="F266" s="236" t="s">
        <v>1057</v>
      </c>
      <c r="G266" s="234"/>
      <c r="H266" s="237">
        <v>511.5</v>
      </c>
      <c r="I266" s="234"/>
      <c r="J266" s="234"/>
      <c r="K266" s="234"/>
      <c r="L266" s="238"/>
      <c r="M266" s="239"/>
      <c r="N266" s="240"/>
      <c r="O266" s="240"/>
      <c r="P266" s="240"/>
      <c r="Q266" s="240"/>
      <c r="R266" s="240"/>
      <c r="S266" s="240"/>
      <c r="T266" s="24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2" t="s">
        <v>158</v>
      </c>
      <c r="AU266" s="242" t="s">
        <v>82</v>
      </c>
      <c r="AV266" s="14" t="s">
        <v>82</v>
      </c>
      <c r="AW266" s="14" t="s">
        <v>35</v>
      </c>
      <c r="AX266" s="14" t="s">
        <v>73</v>
      </c>
      <c r="AY266" s="242" t="s">
        <v>145</v>
      </c>
    </row>
    <row r="267" s="15" customFormat="1">
      <c r="A267" s="15"/>
      <c r="B267" s="252"/>
      <c r="C267" s="253"/>
      <c r="D267" s="218" t="s">
        <v>158</v>
      </c>
      <c r="E267" s="254" t="s">
        <v>17</v>
      </c>
      <c r="F267" s="255" t="s">
        <v>258</v>
      </c>
      <c r="G267" s="253"/>
      <c r="H267" s="256">
        <v>589.5</v>
      </c>
      <c r="I267" s="253"/>
      <c r="J267" s="253"/>
      <c r="K267" s="253"/>
      <c r="L267" s="257"/>
      <c r="M267" s="258"/>
      <c r="N267" s="259"/>
      <c r="O267" s="259"/>
      <c r="P267" s="259"/>
      <c r="Q267" s="259"/>
      <c r="R267" s="259"/>
      <c r="S267" s="259"/>
      <c r="T267" s="260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1" t="s">
        <v>158</v>
      </c>
      <c r="AU267" s="261" t="s">
        <v>82</v>
      </c>
      <c r="AV267" s="15" t="s">
        <v>152</v>
      </c>
      <c r="AW267" s="15" t="s">
        <v>35</v>
      </c>
      <c r="AX267" s="15" t="s">
        <v>80</v>
      </c>
      <c r="AY267" s="261" t="s">
        <v>145</v>
      </c>
    </row>
    <row r="268" s="2" customFormat="1" ht="24.15" customHeight="1">
      <c r="A268" s="34"/>
      <c r="B268" s="35"/>
      <c r="C268" s="243" t="s">
        <v>300</v>
      </c>
      <c r="D268" s="243" t="s">
        <v>167</v>
      </c>
      <c r="E268" s="244" t="s">
        <v>445</v>
      </c>
      <c r="F268" s="245" t="s">
        <v>446</v>
      </c>
      <c r="G268" s="246" t="s">
        <v>174</v>
      </c>
      <c r="H268" s="247">
        <v>589.5</v>
      </c>
      <c r="I268" s="248">
        <v>229</v>
      </c>
      <c r="J268" s="248">
        <f>ROUND(I268*H268,2)</f>
        <v>134995.5</v>
      </c>
      <c r="K268" s="245" t="s">
        <v>151</v>
      </c>
      <c r="L268" s="249"/>
      <c r="M268" s="250" t="s">
        <v>17</v>
      </c>
      <c r="N268" s="251" t="s">
        <v>44</v>
      </c>
      <c r="O268" s="214">
        <v>0</v>
      </c>
      <c r="P268" s="214">
        <f>O268*H268</f>
        <v>0</v>
      </c>
      <c r="Q268" s="214">
        <v>0.00092000000000000003</v>
      </c>
      <c r="R268" s="214">
        <f>Q268*H268</f>
        <v>0.54234000000000004</v>
      </c>
      <c r="S268" s="214">
        <v>0</v>
      </c>
      <c r="T268" s="215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6" t="s">
        <v>184</v>
      </c>
      <c r="AT268" s="216" t="s">
        <v>167</v>
      </c>
      <c r="AU268" s="216" t="s">
        <v>82</v>
      </c>
      <c r="AY268" s="19" t="s">
        <v>145</v>
      </c>
      <c r="BE268" s="217">
        <f>IF(N268="základní",J268,0)</f>
        <v>134995.5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9" t="s">
        <v>80</v>
      </c>
      <c r="BK268" s="217">
        <f>ROUND(I268*H268,2)</f>
        <v>134995.5</v>
      </c>
      <c r="BL268" s="19" t="s">
        <v>175</v>
      </c>
      <c r="BM268" s="216" t="s">
        <v>1058</v>
      </c>
    </row>
    <row r="269" s="2" customFormat="1">
      <c r="A269" s="34"/>
      <c r="B269" s="35"/>
      <c r="C269" s="36"/>
      <c r="D269" s="218" t="s">
        <v>154</v>
      </c>
      <c r="E269" s="36"/>
      <c r="F269" s="219" t="s">
        <v>446</v>
      </c>
      <c r="G269" s="36"/>
      <c r="H269" s="36"/>
      <c r="I269" s="36"/>
      <c r="J269" s="36"/>
      <c r="K269" s="36"/>
      <c r="L269" s="40"/>
      <c r="M269" s="220"/>
      <c r="N269" s="221"/>
      <c r="O269" s="79"/>
      <c r="P269" s="79"/>
      <c r="Q269" s="79"/>
      <c r="R269" s="79"/>
      <c r="S269" s="79"/>
      <c r="T269" s="80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9" t="s">
        <v>154</v>
      </c>
      <c r="AU269" s="19" t="s">
        <v>82</v>
      </c>
    </row>
    <row r="270" s="13" customFormat="1">
      <c r="A270" s="13"/>
      <c r="B270" s="224"/>
      <c r="C270" s="225"/>
      <c r="D270" s="218" t="s">
        <v>158</v>
      </c>
      <c r="E270" s="226" t="s">
        <v>17</v>
      </c>
      <c r="F270" s="227" t="s">
        <v>1005</v>
      </c>
      <c r="G270" s="225"/>
      <c r="H270" s="226" t="s">
        <v>17</v>
      </c>
      <c r="I270" s="225"/>
      <c r="J270" s="225"/>
      <c r="K270" s="225"/>
      <c r="L270" s="228"/>
      <c r="M270" s="229"/>
      <c r="N270" s="230"/>
      <c r="O270" s="230"/>
      <c r="P270" s="230"/>
      <c r="Q270" s="230"/>
      <c r="R270" s="230"/>
      <c r="S270" s="230"/>
      <c r="T270" s="23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2" t="s">
        <v>158</v>
      </c>
      <c r="AU270" s="232" t="s">
        <v>82</v>
      </c>
      <c r="AV270" s="13" t="s">
        <v>80</v>
      </c>
      <c r="AW270" s="13" t="s">
        <v>35</v>
      </c>
      <c r="AX270" s="13" t="s">
        <v>73</v>
      </c>
      <c r="AY270" s="232" t="s">
        <v>145</v>
      </c>
    </row>
    <row r="271" s="13" customFormat="1">
      <c r="A271" s="13"/>
      <c r="B271" s="224"/>
      <c r="C271" s="225"/>
      <c r="D271" s="218" t="s">
        <v>158</v>
      </c>
      <c r="E271" s="226" t="s">
        <v>17</v>
      </c>
      <c r="F271" s="227" t="s">
        <v>201</v>
      </c>
      <c r="G271" s="225"/>
      <c r="H271" s="226" t="s">
        <v>17</v>
      </c>
      <c r="I271" s="225"/>
      <c r="J271" s="225"/>
      <c r="K271" s="225"/>
      <c r="L271" s="228"/>
      <c r="M271" s="229"/>
      <c r="N271" s="230"/>
      <c r="O271" s="230"/>
      <c r="P271" s="230"/>
      <c r="Q271" s="230"/>
      <c r="R271" s="230"/>
      <c r="S271" s="230"/>
      <c r="T271" s="23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2" t="s">
        <v>158</v>
      </c>
      <c r="AU271" s="232" t="s">
        <v>82</v>
      </c>
      <c r="AV271" s="13" t="s">
        <v>80</v>
      </c>
      <c r="AW271" s="13" t="s">
        <v>35</v>
      </c>
      <c r="AX271" s="13" t="s">
        <v>73</v>
      </c>
      <c r="AY271" s="232" t="s">
        <v>145</v>
      </c>
    </row>
    <row r="272" s="13" customFormat="1">
      <c r="A272" s="13"/>
      <c r="B272" s="224"/>
      <c r="C272" s="225"/>
      <c r="D272" s="218" t="s">
        <v>158</v>
      </c>
      <c r="E272" s="226" t="s">
        <v>17</v>
      </c>
      <c r="F272" s="227" t="s">
        <v>392</v>
      </c>
      <c r="G272" s="225"/>
      <c r="H272" s="226" t="s">
        <v>17</v>
      </c>
      <c r="I272" s="225"/>
      <c r="J272" s="225"/>
      <c r="K272" s="225"/>
      <c r="L272" s="228"/>
      <c r="M272" s="229"/>
      <c r="N272" s="230"/>
      <c r="O272" s="230"/>
      <c r="P272" s="230"/>
      <c r="Q272" s="230"/>
      <c r="R272" s="230"/>
      <c r="S272" s="230"/>
      <c r="T272" s="23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158</v>
      </c>
      <c r="AU272" s="232" t="s">
        <v>82</v>
      </c>
      <c r="AV272" s="13" t="s">
        <v>80</v>
      </c>
      <c r="AW272" s="13" t="s">
        <v>35</v>
      </c>
      <c r="AX272" s="13" t="s">
        <v>73</v>
      </c>
      <c r="AY272" s="232" t="s">
        <v>145</v>
      </c>
    </row>
    <row r="273" s="14" customFormat="1">
      <c r="A273" s="14"/>
      <c r="B273" s="233"/>
      <c r="C273" s="234"/>
      <c r="D273" s="218" t="s">
        <v>158</v>
      </c>
      <c r="E273" s="235" t="s">
        <v>17</v>
      </c>
      <c r="F273" s="236" t="s">
        <v>1056</v>
      </c>
      <c r="G273" s="234"/>
      <c r="H273" s="237">
        <v>78</v>
      </c>
      <c r="I273" s="234"/>
      <c r="J273" s="234"/>
      <c r="K273" s="234"/>
      <c r="L273" s="238"/>
      <c r="M273" s="239"/>
      <c r="N273" s="240"/>
      <c r="O273" s="240"/>
      <c r="P273" s="240"/>
      <c r="Q273" s="240"/>
      <c r="R273" s="240"/>
      <c r="S273" s="240"/>
      <c r="T273" s="24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2" t="s">
        <v>158</v>
      </c>
      <c r="AU273" s="242" t="s">
        <v>82</v>
      </c>
      <c r="AV273" s="14" t="s">
        <v>82</v>
      </c>
      <c r="AW273" s="14" t="s">
        <v>35</v>
      </c>
      <c r="AX273" s="14" t="s">
        <v>73</v>
      </c>
      <c r="AY273" s="242" t="s">
        <v>145</v>
      </c>
    </row>
    <row r="274" s="14" customFormat="1">
      <c r="A274" s="14"/>
      <c r="B274" s="233"/>
      <c r="C274" s="234"/>
      <c r="D274" s="218" t="s">
        <v>158</v>
      </c>
      <c r="E274" s="235" t="s">
        <v>17</v>
      </c>
      <c r="F274" s="236" t="s">
        <v>1057</v>
      </c>
      <c r="G274" s="234"/>
      <c r="H274" s="237">
        <v>511.5</v>
      </c>
      <c r="I274" s="234"/>
      <c r="J274" s="234"/>
      <c r="K274" s="234"/>
      <c r="L274" s="238"/>
      <c r="M274" s="239"/>
      <c r="N274" s="240"/>
      <c r="O274" s="240"/>
      <c r="P274" s="240"/>
      <c r="Q274" s="240"/>
      <c r="R274" s="240"/>
      <c r="S274" s="240"/>
      <c r="T274" s="24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2" t="s">
        <v>158</v>
      </c>
      <c r="AU274" s="242" t="s">
        <v>82</v>
      </c>
      <c r="AV274" s="14" t="s">
        <v>82</v>
      </c>
      <c r="AW274" s="14" t="s">
        <v>35</v>
      </c>
      <c r="AX274" s="14" t="s">
        <v>73</v>
      </c>
      <c r="AY274" s="242" t="s">
        <v>145</v>
      </c>
    </row>
    <row r="275" s="15" customFormat="1">
      <c r="A275" s="15"/>
      <c r="B275" s="252"/>
      <c r="C275" s="253"/>
      <c r="D275" s="218" t="s">
        <v>158</v>
      </c>
      <c r="E275" s="254" t="s">
        <v>17</v>
      </c>
      <c r="F275" s="255" t="s">
        <v>258</v>
      </c>
      <c r="G275" s="253"/>
      <c r="H275" s="256">
        <v>589.5</v>
      </c>
      <c r="I275" s="253"/>
      <c r="J275" s="253"/>
      <c r="K275" s="253"/>
      <c r="L275" s="257"/>
      <c r="M275" s="258"/>
      <c r="N275" s="259"/>
      <c r="O275" s="259"/>
      <c r="P275" s="259"/>
      <c r="Q275" s="259"/>
      <c r="R275" s="259"/>
      <c r="S275" s="259"/>
      <c r="T275" s="260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1" t="s">
        <v>158</v>
      </c>
      <c r="AU275" s="261" t="s">
        <v>82</v>
      </c>
      <c r="AV275" s="15" t="s">
        <v>152</v>
      </c>
      <c r="AW275" s="15" t="s">
        <v>35</v>
      </c>
      <c r="AX275" s="15" t="s">
        <v>80</v>
      </c>
      <c r="AY275" s="261" t="s">
        <v>145</v>
      </c>
    </row>
    <row r="276" s="12" customFormat="1" ht="25.92" customHeight="1">
      <c r="A276" s="12"/>
      <c r="B276" s="191"/>
      <c r="C276" s="192"/>
      <c r="D276" s="193" t="s">
        <v>72</v>
      </c>
      <c r="E276" s="194" t="s">
        <v>448</v>
      </c>
      <c r="F276" s="194" t="s">
        <v>449</v>
      </c>
      <c r="G276" s="192"/>
      <c r="H276" s="192"/>
      <c r="I276" s="192"/>
      <c r="J276" s="195">
        <f>BK276</f>
        <v>110322.73</v>
      </c>
      <c r="K276" s="192"/>
      <c r="L276" s="196"/>
      <c r="M276" s="197"/>
      <c r="N276" s="198"/>
      <c r="O276" s="198"/>
      <c r="P276" s="199">
        <f>P277+SUM(P278:P288)+P295+P322</f>
        <v>0</v>
      </c>
      <c r="Q276" s="198"/>
      <c r="R276" s="199">
        <f>R277+SUM(R278:R288)+R295+R322</f>
        <v>0</v>
      </c>
      <c r="S276" s="198"/>
      <c r="T276" s="200">
        <f>T277+SUM(T278:T288)+T295+T322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1" t="s">
        <v>189</v>
      </c>
      <c r="AT276" s="202" t="s">
        <v>72</v>
      </c>
      <c r="AU276" s="202" t="s">
        <v>73</v>
      </c>
      <c r="AY276" s="201" t="s">
        <v>145</v>
      </c>
      <c r="BK276" s="203">
        <f>BK277+SUM(BK278:BK288)+BK295+BK322</f>
        <v>110322.73</v>
      </c>
    </row>
    <row r="277" s="2" customFormat="1" ht="16.5" customHeight="1">
      <c r="A277" s="34"/>
      <c r="B277" s="35"/>
      <c r="C277" s="206" t="s">
        <v>318</v>
      </c>
      <c r="D277" s="206" t="s">
        <v>147</v>
      </c>
      <c r="E277" s="207" t="s">
        <v>451</v>
      </c>
      <c r="F277" s="208" t="s">
        <v>452</v>
      </c>
      <c r="G277" s="209" t="s">
        <v>1059</v>
      </c>
      <c r="H277" s="210">
        <v>1</v>
      </c>
      <c r="I277" s="211">
        <v>12740</v>
      </c>
      <c r="J277" s="211">
        <f>ROUND(I277*H277,2)</f>
        <v>12740</v>
      </c>
      <c r="K277" s="208" t="s">
        <v>269</v>
      </c>
      <c r="L277" s="40"/>
      <c r="M277" s="212" t="s">
        <v>17</v>
      </c>
      <c r="N277" s="213" t="s">
        <v>44</v>
      </c>
      <c r="O277" s="214">
        <v>0</v>
      </c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6" t="s">
        <v>453</v>
      </c>
      <c r="AT277" s="216" t="s">
        <v>147</v>
      </c>
      <c r="AU277" s="216" t="s">
        <v>80</v>
      </c>
      <c r="AY277" s="19" t="s">
        <v>145</v>
      </c>
      <c r="BE277" s="217">
        <f>IF(N277="základní",J277,0)</f>
        <v>12740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9" t="s">
        <v>80</v>
      </c>
      <c r="BK277" s="217">
        <f>ROUND(I277*H277,2)</f>
        <v>12740</v>
      </c>
      <c r="BL277" s="19" t="s">
        <v>453</v>
      </c>
      <c r="BM277" s="216" t="s">
        <v>1060</v>
      </c>
    </row>
    <row r="278" s="2" customFormat="1">
      <c r="A278" s="34"/>
      <c r="B278" s="35"/>
      <c r="C278" s="36"/>
      <c r="D278" s="218" t="s">
        <v>154</v>
      </c>
      <c r="E278" s="36"/>
      <c r="F278" s="219" t="s">
        <v>452</v>
      </c>
      <c r="G278" s="36"/>
      <c r="H278" s="36"/>
      <c r="I278" s="36"/>
      <c r="J278" s="36"/>
      <c r="K278" s="36"/>
      <c r="L278" s="40"/>
      <c r="M278" s="220"/>
      <c r="N278" s="221"/>
      <c r="O278" s="79"/>
      <c r="P278" s="79"/>
      <c r="Q278" s="79"/>
      <c r="R278" s="79"/>
      <c r="S278" s="79"/>
      <c r="T278" s="80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9" t="s">
        <v>154</v>
      </c>
      <c r="AU278" s="19" t="s">
        <v>80</v>
      </c>
    </row>
    <row r="279" s="13" customFormat="1">
      <c r="A279" s="13"/>
      <c r="B279" s="224"/>
      <c r="C279" s="225"/>
      <c r="D279" s="218" t="s">
        <v>158</v>
      </c>
      <c r="E279" s="226" t="s">
        <v>17</v>
      </c>
      <c r="F279" s="227" t="s">
        <v>455</v>
      </c>
      <c r="G279" s="225"/>
      <c r="H279" s="226" t="s">
        <v>17</v>
      </c>
      <c r="I279" s="225"/>
      <c r="J279" s="225"/>
      <c r="K279" s="225"/>
      <c r="L279" s="228"/>
      <c r="M279" s="229"/>
      <c r="N279" s="230"/>
      <c r="O279" s="230"/>
      <c r="P279" s="230"/>
      <c r="Q279" s="230"/>
      <c r="R279" s="230"/>
      <c r="S279" s="230"/>
      <c r="T279" s="23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2" t="s">
        <v>158</v>
      </c>
      <c r="AU279" s="232" t="s">
        <v>80</v>
      </c>
      <c r="AV279" s="13" t="s">
        <v>80</v>
      </c>
      <c r="AW279" s="13" t="s">
        <v>35</v>
      </c>
      <c r="AX279" s="13" t="s">
        <v>73</v>
      </c>
      <c r="AY279" s="232" t="s">
        <v>145</v>
      </c>
    </row>
    <row r="280" s="14" customFormat="1">
      <c r="A280" s="14"/>
      <c r="B280" s="233"/>
      <c r="C280" s="234"/>
      <c r="D280" s="218" t="s">
        <v>158</v>
      </c>
      <c r="E280" s="235" t="s">
        <v>17</v>
      </c>
      <c r="F280" s="236" t="s">
        <v>80</v>
      </c>
      <c r="G280" s="234"/>
      <c r="H280" s="237">
        <v>1</v>
      </c>
      <c r="I280" s="234"/>
      <c r="J280" s="234"/>
      <c r="K280" s="234"/>
      <c r="L280" s="238"/>
      <c r="M280" s="239"/>
      <c r="N280" s="240"/>
      <c r="O280" s="240"/>
      <c r="P280" s="240"/>
      <c r="Q280" s="240"/>
      <c r="R280" s="240"/>
      <c r="S280" s="240"/>
      <c r="T280" s="24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2" t="s">
        <v>158</v>
      </c>
      <c r="AU280" s="242" t="s">
        <v>80</v>
      </c>
      <c r="AV280" s="14" t="s">
        <v>82</v>
      </c>
      <c r="AW280" s="14" t="s">
        <v>35</v>
      </c>
      <c r="AX280" s="14" t="s">
        <v>73</v>
      </c>
      <c r="AY280" s="242" t="s">
        <v>145</v>
      </c>
    </row>
    <row r="281" s="15" customFormat="1">
      <c r="A281" s="15"/>
      <c r="B281" s="252"/>
      <c r="C281" s="253"/>
      <c r="D281" s="218" t="s">
        <v>158</v>
      </c>
      <c r="E281" s="254" t="s">
        <v>17</v>
      </c>
      <c r="F281" s="255" t="s">
        <v>258</v>
      </c>
      <c r="G281" s="253"/>
      <c r="H281" s="256">
        <v>1</v>
      </c>
      <c r="I281" s="253"/>
      <c r="J281" s="253"/>
      <c r="K281" s="253"/>
      <c r="L281" s="257"/>
      <c r="M281" s="258"/>
      <c r="N281" s="259"/>
      <c r="O281" s="259"/>
      <c r="P281" s="259"/>
      <c r="Q281" s="259"/>
      <c r="R281" s="259"/>
      <c r="S281" s="259"/>
      <c r="T281" s="26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1" t="s">
        <v>158</v>
      </c>
      <c r="AU281" s="261" t="s">
        <v>80</v>
      </c>
      <c r="AV281" s="15" t="s">
        <v>152</v>
      </c>
      <c r="AW281" s="15" t="s">
        <v>35</v>
      </c>
      <c r="AX281" s="15" t="s">
        <v>80</v>
      </c>
      <c r="AY281" s="261" t="s">
        <v>145</v>
      </c>
    </row>
    <row r="282" s="2" customFormat="1" ht="16.5" customHeight="1">
      <c r="A282" s="34"/>
      <c r="B282" s="35"/>
      <c r="C282" s="206" t="s">
        <v>324</v>
      </c>
      <c r="D282" s="206" t="s">
        <v>147</v>
      </c>
      <c r="E282" s="207" t="s">
        <v>457</v>
      </c>
      <c r="F282" s="208" t="s">
        <v>458</v>
      </c>
      <c r="G282" s="209" t="s">
        <v>1059</v>
      </c>
      <c r="H282" s="210">
        <v>1</v>
      </c>
      <c r="I282" s="211">
        <v>8190</v>
      </c>
      <c r="J282" s="211">
        <f>ROUND(I282*H282,2)</f>
        <v>8190</v>
      </c>
      <c r="K282" s="208" t="s">
        <v>151</v>
      </c>
      <c r="L282" s="40"/>
      <c r="M282" s="212" t="s">
        <v>17</v>
      </c>
      <c r="N282" s="213" t="s">
        <v>44</v>
      </c>
      <c r="O282" s="214">
        <v>0</v>
      </c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6" t="s">
        <v>453</v>
      </c>
      <c r="AT282" s="216" t="s">
        <v>147</v>
      </c>
      <c r="AU282" s="216" t="s">
        <v>80</v>
      </c>
      <c r="AY282" s="19" t="s">
        <v>145</v>
      </c>
      <c r="BE282" s="217">
        <f>IF(N282="základní",J282,0)</f>
        <v>8190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9" t="s">
        <v>80</v>
      </c>
      <c r="BK282" s="217">
        <f>ROUND(I282*H282,2)</f>
        <v>8190</v>
      </c>
      <c r="BL282" s="19" t="s">
        <v>453</v>
      </c>
      <c r="BM282" s="216" t="s">
        <v>1061</v>
      </c>
    </row>
    <row r="283" s="2" customFormat="1">
      <c r="A283" s="34"/>
      <c r="B283" s="35"/>
      <c r="C283" s="36"/>
      <c r="D283" s="218" t="s">
        <v>154</v>
      </c>
      <c r="E283" s="36"/>
      <c r="F283" s="219" t="s">
        <v>458</v>
      </c>
      <c r="G283" s="36"/>
      <c r="H283" s="36"/>
      <c r="I283" s="36"/>
      <c r="J283" s="36"/>
      <c r="K283" s="36"/>
      <c r="L283" s="40"/>
      <c r="M283" s="220"/>
      <c r="N283" s="221"/>
      <c r="O283" s="79"/>
      <c r="P283" s="79"/>
      <c r="Q283" s="79"/>
      <c r="R283" s="79"/>
      <c r="S283" s="79"/>
      <c r="T283" s="80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9" t="s">
        <v>154</v>
      </c>
      <c r="AU283" s="19" t="s">
        <v>80</v>
      </c>
    </row>
    <row r="284" s="2" customFormat="1">
      <c r="A284" s="34"/>
      <c r="B284" s="35"/>
      <c r="C284" s="36"/>
      <c r="D284" s="222" t="s">
        <v>156</v>
      </c>
      <c r="E284" s="36"/>
      <c r="F284" s="223" t="s">
        <v>460</v>
      </c>
      <c r="G284" s="36"/>
      <c r="H284" s="36"/>
      <c r="I284" s="36"/>
      <c r="J284" s="36"/>
      <c r="K284" s="36"/>
      <c r="L284" s="40"/>
      <c r="M284" s="220"/>
      <c r="N284" s="221"/>
      <c r="O284" s="79"/>
      <c r="P284" s="79"/>
      <c r="Q284" s="79"/>
      <c r="R284" s="79"/>
      <c r="S284" s="79"/>
      <c r="T284" s="80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9" t="s">
        <v>156</v>
      </c>
      <c r="AU284" s="19" t="s">
        <v>80</v>
      </c>
    </row>
    <row r="285" s="13" customFormat="1">
      <c r="A285" s="13"/>
      <c r="B285" s="224"/>
      <c r="C285" s="225"/>
      <c r="D285" s="218" t="s">
        <v>158</v>
      </c>
      <c r="E285" s="226" t="s">
        <v>17</v>
      </c>
      <c r="F285" s="227" t="s">
        <v>1062</v>
      </c>
      <c r="G285" s="225"/>
      <c r="H285" s="226" t="s">
        <v>17</v>
      </c>
      <c r="I285" s="225"/>
      <c r="J285" s="225"/>
      <c r="K285" s="225"/>
      <c r="L285" s="228"/>
      <c r="M285" s="229"/>
      <c r="N285" s="230"/>
      <c r="O285" s="230"/>
      <c r="P285" s="230"/>
      <c r="Q285" s="230"/>
      <c r="R285" s="230"/>
      <c r="S285" s="230"/>
      <c r="T285" s="23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2" t="s">
        <v>158</v>
      </c>
      <c r="AU285" s="232" t="s">
        <v>80</v>
      </c>
      <c r="AV285" s="13" t="s">
        <v>80</v>
      </c>
      <c r="AW285" s="13" t="s">
        <v>35</v>
      </c>
      <c r="AX285" s="13" t="s">
        <v>73</v>
      </c>
      <c r="AY285" s="232" t="s">
        <v>145</v>
      </c>
    </row>
    <row r="286" s="14" customFormat="1">
      <c r="A286" s="14"/>
      <c r="B286" s="233"/>
      <c r="C286" s="234"/>
      <c r="D286" s="218" t="s">
        <v>158</v>
      </c>
      <c r="E286" s="235" t="s">
        <v>17</v>
      </c>
      <c r="F286" s="236" t="s">
        <v>80</v>
      </c>
      <c r="G286" s="234"/>
      <c r="H286" s="237">
        <v>1</v>
      </c>
      <c r="I286" s="234"/>
      <c r="J286" s="234"/>
      <c r="K286" s="234"/>
      <c r="L286" s="238"/>
      <c r="M286" s="239"/>
      <c r="N286" s="240"/>
      <c r="O286" s="240"/>
      <c r="P286" s="240"/>
      <c r="Q286" s="240"/>
      <c r="R286" s="240"/>
      <c r="S286" s="240"/>
      <c r="T286" s="24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2" t="s">
        <v>158</v>
      </c>
      <c r="AU286" s="242" t="s">
        <v>80</v>
      </c>
      <c r="AV286" s="14" t="s">
        <v>82</v>
      </c>
      <c r="AW286" s="14" t="s">
        <v>35</v>
      </c>
      <c r="AX286" s="14" t="s">
        <v>73</v>
      </c>
      <c r="AY286" s="242" t="s">
        <v>145</v>
      </c>
    </row>
    <row r="287" s="15" customFormat="1">
      <c r="A287" s="15"/>
      <c r="B287" s="252"/>
      <c r="C287" s="253"/>
      <c r="D287" s="218" t="s">
        <v>158</v>
      </c>
      <c r="E287" s="254" t="s">
        <v>17</v>
      </c>
      <c r="F287" s="255" t="s">
        <v>258</v>
      </c>
      <c r="G287" s="253"/>
      <c r="H287" s="256">
        <v>1</v>
      </c>
      <c r="I287" s="253"/>
      <c r="J287" s="253"/>
      <c r="K287" s="253"/>
      <c r="L287" s="257"/>
      <c r="M287" s="258"/>
      <c r="N287" s="259"/>
      <c r="O287" s="259"/>
      <c r="P287" s="259"/>
      <c r="Q287" s="259"/>
      <c r="R287" s="259"/>
      <c r="S287" s="259"/>
      <c r="T287" s="260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1" t="s">
        <v>158</v>
      </c>
      <c r="AU287" s="261" t="s">
        <v>80</v>
      </c>
      <c r="AV287" s="15" t="s">
        <v>152</v>
      </c>
      <c r="AW287" s="15" t="s">
        <v>35</v>
      </c>
      <c r="AX287" s="15" t="s">
        <v>80</v>
      </c>
      <c r="AY287" s="261" t="s">
        <v>145</v>
      </c>
    </row>
    <row r="288" s="12" customFormat="1" ht="22.8" customHeight="1">
      <c r="A288" s="12"/>
      <c r="B288" s="191"/>
      <c r="C288" s="192"/>
      <c r="D288" s="193" t="s">
        <v>72</v>
      </c>
      <c r="E288" s="204" t="s">
        <v>461</v>
      </c>
      <c r="F288" s="204" t="s">
        <v>462</v>
      </c>
      <c r="G288" s="192"/>
      <c r="H288" s="192"/>
      <c r="I288" s="192"/>
      <c r="J288" s="205">
        <f>BK288</f>
        <v>32760</v>
      </c>
      <c r="K288" s="192"/>
      <c r="L288" s="196"/>
      <c r="M288" s="197"/>
      <c r="N288" s="198"/>
      <c r="O288" s="198"/>
      <c r="P288" s="199">
        <f>SUM(P289:P294)</f>
        <v>0</v>
      </c>
      <c r="Q288" s="198"/>
      <c r="R288" s="199">
        <f>SUM(R289:R294)</f>
        <v>0</v>
      </c>
      <c r="S288" s="198"/>
      <c r="T288" s="200">
        <f>SUM(T289:T294)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01" t="s">
        <v>189</v>
      </c>
      <c r="AT288" s="202" t="s">
        <v>72</v>
      </c>
      <c r="AU288" s="202" t="s">
        <v>80</v>
      </c>
      <c r="AY288" s="201" t="s">
        <v>145</v>
      </c>
      <c r="BK288" s="203">
        <f>SUM(BK289:BK294)</f>
        <v>32760</v>
      </c>
    </row>
    <row r="289" s="2" customFormat="1" ht="16.5" customHeight="1">
      <c r="A289" s="34"/>
      <c r="B289" s="35"/>
      <c r="C289" s="206" t="s">
        <v>330</v>
      </c>
      <c r="D289" s="206" t="s">
        <v>147</v>
      </c>
      <c r="E289" s="207" t="s">
        <v>464</v>
      </c>
      <c r="F289" s="208" t="s">
        <v>465</v>
      </c>
      <c r="G289" s="209" t="s">
        <v>262</v>
      </c>
      <c r="H289" s="210">
        <v>1</v>
      </c>
      <c r="I289" s="211">
        <v>32760</v>
      </c>
      <c r="J289" s="211">
        <f>ROUND(I289*H289,2)</f>
        <v>32760</v>
      </c>
      <c r="K289" s="208" t="s">
        <v>151</v>
      </c>
      <c r="L289" s="40"/>
      <c r="M289" s="212" t="s">
        <v>17</v>
      </c>
      <c r="N289" s="213" t="s">
        <v>44</v>
      </c>
      <c r="O289" s="214">
        <v>0</v>
      </c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6" t="s">
        <v>453</v>
      </c>
      <c r="AT289" s="216" t="s">
        <v>147</v>
      </c>
      <c r="AU289" s="216" t="s">
        <v>82</v>
      </c>
      <c r="AY289" s="19" t="s">
        <v>145</v>
      </c>
      <c r="BE289" s="217">
        <f>IF(N289="základní",J289,0)</f>
        <v>32760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9" t="s">
        <v>80</v>
      </c>
      <c r="BK289" s="217">
        <f>ROUND(I289*H289,2)</f>
        <v>32760</v>
      </c>
      <c r="BL289" s="19" t="s">
        <v>453</v>
      </c>
      <c r="BM289" s="216" t="s">
        <v>1063</v>
      </c>
    </row>
    <row r="290" s="2" customFormat="1">
      <c r="A290" s="34"/>
      <c r="B290" s="35"/>
      <c r="C290" s="36"/>
      <c r="D290" s="218" t="s">
        <v>154</v>
      </c>
      <c r="E290" s="36"/>
      <c r="F290" s="219" t="s">
        <v>465</v>
      </c>
      <c r="G290" s="36"/>
      <c r="H290" s="36"/>
      <c r="I290" s="36"/>
      <c r="J290" s="36"/>
      <c r="K290" s="36"/>
      <c r="L290" s="40"/>
      <c r="M290" s="220"/>
      <c r="N290" s="221"/>
      <c r="O290" s="79"/>
      <c r="P290" s="79"/>
      <c r="Q290" s="79"/>
      <c r="R290" s="79"/>
      <c r="S290" s="79"/>
      <c r="T290" s="80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9" t="s">
        <v>154</v>
      </c>
      <c r="AU290" s="19" t="s">
        <v>82</v>
      </c>
    </row>
    <row r="291" s="2" customFormat="1">
      <c r="A291" s="34"/>
      <c r="B291" s="35"/>
      <c r="C291" s="36"/>
      <c r="D291" s="222" t="s">
        <v>156</v>
      </c>
      <c r="E291" s="36"/>
      <c r="F291" s="223" t="s">
        <v>467</v>
      </c>
      <c r="G291" s="36"/>
      <c r="H291" s="36"/>
      <c r="I291" s="36"/>
      <c r="J291" s="36"/>
      <c r="K291" s="36"/>
      <c r="L291" s="40"/>
      <c r="M291" s="220"/>
      <c r="N291" s="221"/>
      <c r="O291" s="79"/>
      <c r="P291" s="79"/>
      <c r="Q291" s="79"/>
      <c r="R291" s="79"/>
      <c r="S291" s="79"/>
      <c r="T291" s="80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9" t="s">
        <v>156</v>
      </c>
      <c r="AU291" s="19" t="s">
        <v>82</v>
      </c>
    </row>
    <row r="292" s="13" customFormat="1">
      <c r="A292" s="13"/>
      <c r="B292" s="224"/>
      <c r="C292" s="225"/>
      <c r="D292" s="218" t="s">
        <v>158</v>
      </c>
      <c r="E292" s="226" t="s">
        <v>17</v>
      </c>
      <c r="F292" s="227" t="s">
        <v>468</v>
      </c>
      <c r="G292" s="225"/>
      <c r="H292" s="226" t="s">
        <v>17</v>
      </c>
      <c r="I292" s="225"/>
      <c r="J292" s="225"/>
      <c r="K292" s="225"/>
      <c r="L292" s="228"/>
      <c r="M292" s="229"/>
      <c r="N292" s="230"/>
      <c r="O292" s="230"/>
      <c r="P292" s="230"/>
      <c r="Q292" s="230"/>
      <c r="R292" s="230"/>
      <c r="S292" s="230"/>
      <c r="T292" s="23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2" t="s">
        <v>158</v>
      </c>
      <c r="AU292" s="232" t="s">
        <v>82</v>
      </c>
      <c r="AV292" s="13" t="s">
        <v>80</v>
      </c>
      <c r="AW292" s="13" t="s">
        <v>35</v>
      </c>
      <c r="AX292" s="13" t="s">
        <v>73</v>
      </c>
      <c r="AY292" s="232" t="s">
        <v>145</v>
      </c>
    </row>
    <row r="293" s="13" customFormat="1">
      <c r="A293" s="13"/>
      <c r="B293" s="224"/>
      <c r="C293" s="225"/>
      <c r="D293" s="218" t="s">
        <v>158</v>
      </c>
      <c r="E293" s="226" t="s">
        <v>17</v>
      </c>
      <c r="F293" s="227" t="s">
        <v>469</v>
      </c>
      <c r="G293" s="225"/>
      <c r="H293" s="226" t="s">
        <v>17</v>
      </c>
      <c r="I293" s="225"/>
      <c r="J293" s="225"/>
      <c r="K293" s="225"/>
      <c r="L293" s="228"/>
      <c r="M293" s="229"/>
      <c r="N293" s="230"/>
      <c r="O293" s="230"/>
      <c r="P293" s="230"/>
      <c r="Q293" s="230"/>
      <c r="R293" s="230"/>
      <c r="S293" s="230"/>
      <c r="T293" s="23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2" t="s">
        <v>158</v>
      </c>
      <c r="AU293" s="232" t="s">
        <v>82</v>
      </c>
      <c r="AV293" s="13" t="s">
        <v>80</v>
      </c>
      <c r="AW293" s="13" t="s">
        <v>35</v>
      </c>
      <c r="AX293" s="13" t="s">
        <v>73</v>
      </c>
      <c r="AY293" s="232" t="s">
        <v>145</v>
      </c>
    </row>
    <row r="294" s="14" customFormat="1">
      <c r="A294" s="14"/>
      <c r="B294" s="233"/>
      <c r="C294" s="234"/>
      <c r="D294" s="218" t="s">
        <v>158</v>
      </c>
      <c r="E294" s="235" t="s">
        <v>17</v>
      </c>
      <c r="F294" s="236" t="s">
        <v>80</v>
      </c>
      <c r="G294" s="234"/>
      <c r="H294" s="237">
        <v>1</v>
      </c>
      <c r="I294" s="234"/>
      <c r="J294" s="234"/>
      <c r="K294" s="234"/>
      <c r="L294" s="238"/>
      <c r="M294" s="239"/>
      <c r="N294" s="240"/>
      <c r="O294" s="240"/>
      <c r="P294" s="240"/>
      <c r="Q294" s="240"/>
      <c r="R294" s="240"/>
      <c r="S294" s="240"/>
      <c r="T294" s="24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2" t="s">
        <v>158</v>
      </c>
      <c r="AU294" s="242" t="s">
        <v>82</v>
      </c>
      <c r="AV294" s="14" t="s">
        <v>82</v>
      </c>
      <c r="AW294" s="14" t="s">
        <v>35</v>
      </c>
      <c r="AX294" s="14" t="s">
        <v>80</v>
      </c>
      <c r="AY294" s="242" t="s">
        <v>145</v>
      </c>
    </row>
    <row r="295" s="12" customFormat="1" ht="22.8" customHeight="1">
      <c r="A295" s="12"/>
      <c r="B295" s="191"/>
      <c r="C295" s="192"/>
      <c r="D295" s="193" t="s">
        <v>72</v>
      </c>
      <c r="E295" s="204" t="s">
        <v>470</v>
      </c>
      <c r="F295" s="204" t="s">
        <v>471</v>
      </c>
      <c r="G295" s="192"/>
      <c r="H295" s="192"/>
      <c r="I295" s="192"/>
      <c r="J295" s="205">
        <f>BK295</f>
        <v>47060</v>
      </c>
      <c r="K295" s="192"/>
      <c r="L295" s="196"/>
      <c r="M295" s="197"/>
      <c r="N295" s="198"/>
      <c r="O295" s="198"/>
      <c r="P295" s="199">
        <f>SUM(P296:P321)</f>
        <v>0</v>
      </c>
      <c r="Q295" s="198"/>
      <c r="R295" s="199">
        <f>SUM(R296:R321)</f>
        <v>0</v>
      </c>
      <c r="S295" s="198"/>
      <c r="T295" s="200">
        <f>SUM(T296:T321)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1" t="s">
        <v>189</v>
      </c>
      <c r="AT295" s="202" t="s">
        <v>72</v>
      </c>
      <c r="AU295" s="202" t="s">
        <v>80</v>
      </c>
      <c r="AY295" s="201" t="s">
        <v>145</v>
      </c>
      <c r="BK295" s="203">
        <f>SUM(BK296:BK321)</f>
        <v>47060</v>
      </c>
    </row>
    <row r="296" s="2" customFormat="1" ht="16.5" customHeight="1">
      <c r="A296" s="34"/>
      <c r="B296" s="35"/>
      <c r="C296" s="206" t="s">
        <v>339</v>
      </c>
      <c r="D296" s="206" t="s">
        <v>147</v>
      </c>
      <c r="E296" s="207" t="s">
        <v>473</v>
      </c>
      <c r="F296" s="208" t="s">
        <v>474</v>
      </c>
      <c r="G296" s="209" t="s">
        <v>262</v>
      </c>
      <c r="H296" s="210">
        <v>1</v>
      </c>
      <c r="I296" s="211">
        <v>22945</v>
      </c>
      <c r="J296" s="211">
        <f>ROUND(I296*H296,2)</f>
        <v>22945</v>
      </c>
      <c r="K296" s="208" t="s">
        <v>151</v>
      </c>
      <c r="L296" s="40"/>
      <c r="M296" s="212" t="s">
        <v>17</v>
      </c>
      <c r="N296" s="213" t="s">
        <v>44</v>
      </c>
      <c r="O296" s="214">
        <v>0</v>
      </c>
      <c r="P296" s="214">
        <f>O296*H296</f>
        <v>0</v>
      </c>
      <c r="Q296" s="214">
        <v>0</v>
      </c>
      <c r="R296" s="214">
        <f>Q296*H296</f>
        <v>0</v>
      </c>
      <c r="S296" s="214">
        <v>0</v>
      </c>
      <c r="T296" s="215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6" t="s">
        <v>453</v>
      </c>
      <c r="AT296" s="216" t="s">
        <v>147</v>
      </c>
      <c r="AU296" s="216" t="s">
        <v>82</v>
      </c>
      <c r="AY296" s="19" t="s">
        <v>145</v>
      </c>
      <c r="BE296" s="217">
        <f>IF(N296="základní",J296,0)</f>
        <v>22945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9" t="s">
        <v>80</v>
      </c>
      <c r="BK296" s="217">
        <f>ROUND(I296*H296,2)</f>
        <v>22945</v>
      </c>
      <c r="BL296" s="19" t="s">
        <v>453</v>
      </c>
      <c r="BM296" s="216" t="s">
        <v>1064</v>
      </c>
    </row>
    <row r="297" s="2" customFormat="1">
      <c r="A297" s="34"/>
      <c r="B297" s="35"/>
      <c r="C297" s="36"/>
      <c r="D297" s="218" t="s">
        <v>154</v>
      </c>
      <c r="E297" s="36"/>
      <c r="F297" s="219" t="s">
        <v>474</v>
      </c>
      <c r="G297" s="36"/>
      <c r="H297" s="36"/>
      <c r="I297" s="36"/>
      <c r="J297" s="36"/>
      <c r="K297" s="36"/>
      <c r="L297" s="40"/>
      <c r="M297" s="220"/>
      <c r="N297" s="221"/>
      <c r="O297" s="79"/>
      <c r="P297" s="79"/>
      <c r="Q297" s="79"/>
      <c r="R297" s="79"/>
      <c r="S297" s="79"/>
      <c r="T297" s="80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9" t="s">
        <v>154</v>
      </c>
      <c r="AU297" s="19" t="s">
        <v>82</v>
      </c>
    </row>
    <row r="298" s="2" customFormat="1">
      <c r="A298" s="34"/>
      <c r="B298" s="35"/>
      <c r="C298" s="36"/>
      <c r="D298" s="222" t="s">
        <v>156</v>
      </c>
      <c r="E298" s="36"/>
      <c r="F298" s="223" t="s">
        <v>476</v>
      </c>
      <c r="G298" s="36"/>
      <c r="H298" s="36"/>
      <c r="I298" s="36"/>
      <c r="J298" s="36"/>
      <c r="K298" s="36"/>
      <c r="L298" s="40"/>
      <c r="M298" s="220"/>
      <c r="N298" s="221"/>
      <c r="O298" s="79"/>
      <c r="P298" s="79"/>
      <c r="Q298" s="79"/>
      <c r="R298" s="79"/>
      <c r="S298" s="79"/>
      <c r="T298" s="80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156</v>
      </c>
      <c r="AU298" s="19" t="s">
        <v>82</v>
      </c>
    </row>
    <row r="299" s="13" customFormat="1">
      <c r="A299" s="13"/>
      <c r="B299" s="224"/>
      <c r="C299" s="225"/>
      <c r="D299" s="218" t="s">
        <v>158</v>
      </c>
      <c r="E299" s="226" t="s">
        <v>17</v>
      </c>
      <c r="F299" s="227" t="s">
        <v>468</v>
      </c>
      <c r="G299" s="225"/>
      <c r="H299" s="226" t="s">
        <v>17</v>
      </c>
      <c r="I299" s="225"/>
      <c r="J299" s="225"/>
      <c r="K299" s="225"/>
      <c r="L299" s="228"/>
      <c r="M299" s="229"/>
      <c r="N299" s="230"/>
      <c r="O299" s="230"/>
      <c r="P299" s="230"/>
      <c r="Q299" s="230"/>
      <c r="R299" s="230"/>
      <c r="S299" s="230"/>
      <c r="T299" s="23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2" t="s">
        <v>158</v>
      </c>
      <c r="AU299" s="232" t="s">
        <v>82</v>
      </c>
      <c r="AV299" s="13" t="s">
        <v>80</v>
      </c>
      <c r="AW299" s="13" t="s">
        <v>35</v>
      </c>
      <c r="AX299" s="13" t="s">
        <v>73</v>
      </c>
      <c r="AY299" s="232" t="s">
        <v>145</v>
      </c>
    </row>
    <row r="300" s="13" customFormat="1">
      <c r="A300" s="13"/>
      <c r="B300" s="224"/>
      <c r="C300" s="225"/>
      <c r="D300" s="218" t="s">
        <v>158</v>
      </c>
      <c r="E300" s="226" t="s">
        <v>17</v>
      </c>
      <c r="F300" s="227" t="s">
        <v>469</v>
      </c>
      <c r="G300" s="225"/>
      <c r="H300" s="226" t="s">
        <v>17</v>
      </c>
      <c r="I300" s="225"/>
      <c r="J300" s="225"/>
      <c r="K300" s="225"/>
      <c r="L300" s="228"/>
      <c r="M300" s="229"/>
      <c r="N300" s="230"/>
      <c r="O300" s="230"/>
      <c r="P300" s="230"/>
      <c r="Q300" s="230"/>
      <c r="R300" s="230"/>
      <c r="S300" s="230"/>
      <c r="T300" s="23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2" t="s">
        <v>158</v>
      </c>
      <c r="AU300" s="232" t="s">
        <v>82</v>
      </c>
      <c r="AV300" s="13" t="s">
        <v>80</v>
      </c>
      <c r="AW300" s="13" t="s">
        <v>35</v>
      </c>
      <c r="AX300" s="13" t="s">
        <v>73</v>
      </c>
      <c r="AY300" s="232" t="s">
        <v>145</v>
      </c>
    </row>
    <row r="301" s="14" customFormat="1">
      <c r="A301" s="14"/>
      <c r="B301" s="233"/>
      <c r="C301" s="234"/>
      <c r="D301" s="218" t="s">
        <v>158</v>
      </c>
      <c r="E301" s="235" t="s">
        <v>17</v>
      </c>
      <c r="F301" s="236" t="s">
        <v>80</v>
      </c>
      <c r="G301" s="234"/>
      <c r="H301" s="237">
        <v>1</v>
      </c>
      <c r="I301" s="234"/>
      <c r="J301" s="234"/>
      <c r="K301" s="234"/>
      <c r="L301" s="238"/>
      <c r="M301" s="239"/>
      <c r="N301" s="240"/>
      <c r="O301" s="240"/>
      <c r="P301" s="240"/>
      <c r="Q301" s="240"/>
      <c r="R301" s="240"/>
      <c r="S301" s="240"/>
      <c r="T301" s="24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2" t="s">
        <v>158</v>
      </c>
      <c r="AU301" s="242" t="s">
        <v>82</v>
      </c>
      <c r="AV301" s="14" t="s">
        <v>82</v>
      </c>
      <c r="AW301" s="14" t="s">
        <v>35</v>
      </c>
      <c r="AX301" s="14" t="s">
        <v>80</v>
      </c>
      <c r="AY301" s="242" t="s">
        <v>145</v>
      </c>
    </row>
    <row r="302" s="2" customFormat="1" ht="24.15" customHeight="1">
      <c r="A302" s="34"/>
      <c r="B302" s="35"/>
      <c r="C302" s="206" t="s">
        <v>344</v>
      </c>
      <c r="D302" s="206" t="s">
        <v>147</v>
      </c>
      <c r="E302" s="207" t="s">
        <v>478</v>
      </c>
      <c r="F302" s="208" t="s">
        <v>479</v>
      </c>
      <c r="G302" s="209" t="s">
        <v>262</v>
      </c>
      <c r="H302" s="210">
        <v>1</v>
      </c>
      <c r="I302" s="211">
        <v>8970</v>
      </c>
      <c r="J302" s="211">
        <f>ROUND(I302*H302,2)</f>
        <v>8970</v>
      </c>
      <c r="K302" s="208" t="s">
        <v>151</v>
      </c>
      <c r="L302" s="40"/>
      <c r="M302" s="212" t="s">
        <v>17</v>
      </c>
      <c r="N302" s="213" t="s">
        <v>44</v>
      </c>
      <c r="O302" s="214">
        <v>0</v>
      </c>
      <c r="P302" s="214">
        <f>O302*H302</f>
        <v>0</v>
      </c>
      <c r="Q302" s="214">
        <v>0</v>
      </c>
      <c r="R302" s="214">
        <f>Q302*H302</f>
        <v>0</v>
      </c>
      <c r="S302" s="214">
        <v>0</v>
      </c>
      <c r="T302" s="215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16" t="s">
        <v>453</v>
      </c>
      <c r="AT302" s="216" t="s">
        <v>147</v>
      </c>
      <c r="AU302" s="216" t="s">
        <v>82</v>
      </c>
      <c r="AY302" s="19" t="s">
        <v>145</v>
      </c>
      <c r="BE302" s="217">
        <f>IF(N302="základní",J302,0)</f>
        <v>8970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9" t="s">
        <v>80</v>
      </c>
      <c r="BK302" s="217">
        <f>ROUND(I302*H302,2)</f>
        <v>8970</v>
      </c>
      <c r="BL302" s="19" t="s">
        <v>453</v>
      </c>
      <c r="BM302" s="216" t="s">
        <v>1065</v>
      </c>
    </row>
    <row r="303" s="2" customFormat="1">
      <c r="A303" s="34"/>
      <c r="B303" s="35"/>
      <c r="C303" s="36"/>
      <c r="D303" s="218" t="s">
        <v>154</v>
      </c>
      <c r="E303" s="36"/>
      <c r="F303" s="219" t="s">
        <v>479</v>
      </c>
      <c r="G303" s="36"/>
      <c r="H303" s="36"/>
      <c r="I303" s="36"/>
      <c r="J303" s="36"/>
      <c r="K303" s="36"/>
      <c r="L303" s="40"/>
      <c r="M303" s="220"/>
      <c r="N303" s="221"/>
      <c r="O303" s="79"/>
      <c r="P303" s="79"/>
      <c r="Q303" s="79"/>
      <c r="R303" s="79"/>
      <c r="S303" s="79"/>
      <c r="T303" s="80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9" t="s">
        <v>154</v>
      </c>
      <c r="AU303" s="19" t="s">
        <v>82</v>
      </c>
    </row>
    <row r="304" s="2" customFormat="1">
      <c r="A304" s="34"/>
      <c r="B304" s="35"/>
      <c r="C304" s="36"/>
      <c r="D304" s="222" t="s">
        <v>156</v>
      </c>
      <c r="E304" s="36"/>
      <c r="F304" s="223" t="s">
        <v>481</v>
      </c>
      <c r="G304" s="36"/>
      <c r="H304" s="36"/>
      <c r="I304" s="36"/>
      <c r="J304" s="36"/>
      <c r="K304" s="36"/>
      <c r="L304" s="40"/>
      <c r="M304" s="220"/>
      <c r="N304" s="221"/>
      <c r="O304" s="79"/>
      <c r="P304" s="79"/>
      <c r="Q304" s="79"/>
      <c r="R304" s="79"/>
      <c r="S304" s="79"/>
      <c r="T304" s="80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9" t="s">
        <v>156</v>
      </c>
      <c r="AU304" s="19" t="s">
        <v>82</v>
      </c>
    </row>
    <row r="305" s="13" customFormat="1">
      <c r="A305" s="13"/>
      <c r="B305" s="224"/>
      <c r="C305" s="225"/>
      <c r="D305" s="218" t="s">
        <v>158</v>
      </c>
      <c r="E305" s="226" t="s">
        <v>17</v>
      </c>
      <c r="F305" s="227" t="s">
        <v>468</v>
      </c>
      <c r="G305" s="225"/>
      <c r="H305" s="226" t="s">
        <v>17</v>
      </c>
      <c r="I305" s="225"/>
      <c r="J305" s="225"/>
      <c r="K305" s="225"/>
      <c r="L305" s="228"/>
      <c r="M305" s="229"/>
      <c r="N305" s="230"/>
      <c r="O305" s="230"/>
      <c r="P305" s="230"/>
      <c r="Q305" s="230"/>
      <c r="R305" s="230"/>
      <c r="S305" s="230"/>
      <c r="T305" s="23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2" t="s">
        <v>158</v>
      </c>
      <c r="AU305" s="232" t="s">
        <v>82</v>
      </c>
      <c r="AV305" s="13" t="s">
        <v>80</v>
      </c>
      <c r="AW305" s="13" t="s">
        <v>35</v>
      </c>
      <c r="AX305" s="13" t="s">
        <v>73</v>
      </c>
      <c r="AY305" s="232" t="s">
        <v>145</v>
      </c>
    </row>
    <row r="306" s="13" customFormat="1">
      <c r="A306" s="13"/>
      <c r="B306" s="224"/>
      <c r="C306" s="225"/>
      <c r="D306" s="218" t="s">
        <v>158</v>
      </c>
      <c r="E306" s="226" t="s">
        <v>17</v>
      </c>
      <c r="F306" s="227" t="s">
        <v>482</v>
      </c>
      <c r="G306" s="225"/>
      <c r="H306" s="226" t="s">
        <v>17</v>
      </c>
      <c r="I306" s="225"/>
      <c r="J306" s="225"/>
      <c r="K306" s="225"/>
      <c r="L306" s="228"/>
      <c r="M306" s="229"/>
      <c r="N306" s="230"/>
      <c r="O306" s="230"/>
      <c r="P306" s="230"/>
      <c r="Q306" s="230"/>
      <c r="R306" s="230"/>
      <c r="S306" s="230"/>
      <c r="T306" s="23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2" t="s">
        <v>158</v>
      </c>
      <c r="AU306" s="232" t="s">
        <v>82</v>
      </c>
      <c r="AV306" s="13" t="s">
        <v>80</v>
      </c>
      <c r="AW306" s="13" t="s">
        <v>35</v>
      </c>
      <c r="AX306" s="13" t="s">
        <v>73</v>
      </c>
      <c r="AY306" s="232" t="s">
        <v>145</v>
      </c>
    </row>
    <row r="307" s="13" customFormat="1">
      <c r="A307" s="13"/>
      <c r="B307" s="224"/>
      <c r="C307" s="225"/>
      <c r="D307" s="218" t="s">
        <v>158</v>
      </c>
      <c r="E307" s="226" t="s">
        <v>17</v>
      </c>
      <c r="F307" s="227" t="s">
        <v>483</v>
      </c>
      <c r="G307" s="225"/>
      <c r="H307" s="226" t="s">
        <v>17</v>
      </c>
      <c r="I307" s="225"/>
      <c r="J307" s="225"/>
      <c r="K307" s="225"/>
      <c r="L307" s="228"/>
      <c r="M307" s="229"/>
      <c r="N307" s="230"/>
      <c r="O307" s="230"/>
      <c r="P307" s="230"/>
      <c r="Q307" s="230"/>
      <c r="R307" s="230"/>
      <c r="S307" s="230"/>
      <c r="T307" s="23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2" t="s">
        <v>158</v>
      </c>
      <c r="AU307" s="232" t="s">
        <v>82</v>
      </c>
      <c r="AV307" s="13" t="s">
        <v>80</v>
      </c>
      <c r="AW307" s="13" t="s">
        <v>35</v>
      </c>
      <c r="AX307" s="13" t="s">
        <v>73</v>
      </c>
      <c r="AY307" s="232" t="s">
        <v>145</v>
      </c>
    </row>
    <row r="308" s="14" customFormat="1">
      <c r="A308" s="14"/>
      <c r="B308" s="233"/>
      <c r="C308" s="234"/>
      <c r="D308" s="218" t="s">
        <v>158</v>
      </c>
      <c r="E308" s="235" t="s">
        <v>17</v>
      </c>
      <c r="F308" s="236" t="s">
        <v>80</v>
      </c>
      <c r="G308" s="234"/>
      <c r="H308" s="237">
        <v>1</v>
      </c>
      <c r="I308" s="234"/>
      <c r="J308" s="234"/>
      <c r="K308" s="234"/>
      <c r="L308" s="238"/>
      <c r="M308" s="239"/>
      <c r="N308" s="240"/>
      <c r="O308" s="240"/>
      <c r="P308" s="240"/>
      <c r="Q308" s="240"/>
      <c r="R308" s="240"/>
      <c r="S308" s="240"/>
      <c r="T308" s="24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2" t="s">
        <v>158</v>
      </c>
      <c r="AU308" s="242" t="s">
        <v>82</v>
      </c>
      <c r="AV308" s="14" t="s">
        <v>82</v>
      </c>
      <c r="AW308" s="14" t="s">
        <v>35</v>
      </c>
      <c r="AX308" s="14" t="s">
        <v>80</v>
      </c>
      <c r="AY308" s="242" t="s">
        <v>145</v>
      </c>
    </row>
    <row r="309" s="2" customFormat="1" ht="24.15" customHeight="1">
      <c r="A309" s="34"/>
      <c r="B309" s="35"/>
      <c r="C309" s="206" t="s">
        <v>352</v>
      </c>
      <c r="D309" s="206" t="s">
        <v>147</v>
      </c>
      <c r="E309" s="207" t="s">
        <v>485</v>
      </c>
      <c r="F309" s="208" t="s">
        <v>486</v>
      </c>
      <c r="G309" s="209" t="s">
        <v>487</v>
      </c>
      <c r="H309" s="210">
        <v>1</v>
      </c>
      <c r="I309" s="211">
        <v>12675</v>
      </c>
      <c r="J309" s="211">
        <f>ROUND(I309*H309,2)</f>
        <v>12675</v>
      </c>
      <c r="K309" s="208" t="s">
        <v>269</v>
      </c>
      <c r="L309" s="40"/>
      <c r="M309" s="212" t="s">
        <v>17</v>
      </c>
      <c r="N309" s="213" t="s">
        <v>44</v>
      </c>
      <c r="O309" s="214">
        <v>0</v>
      </c>
      <c r="P309" s="214">
        <f>O309*H309</f>
        <v>0</v>
      </c>
      <c r="Q309" s="214">
        <v>0</v>
      </c>
      <c r="R309" s="214">
        <f>Q309*H309</f>
        <v>0</v>
      </c>
      <c r="S309" s="214">
        <v>0</v>
      </c>
      <c r="T309" s="215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6" t="s">
        <v>453</v>
      </c>
      <c r="AT309" s="216" t="s">
        <v>147</v>
      </c>
      <c r="AU309" s="216" t="s">
        <v>82</v>
      </c>
      <c r="AY309" s="19" t="s">
        <v>145</v>
      </c>
      <c r="BE309" s="217">
        <f>IF(N309="základní",J309,0)</f>
        <v>12675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9" t="s">
        <v>80</v>
      </c>
      <c r="BK309" s="217">
        <f>ROUND(I309*H309,2)</f>
        <v>12675</v>
      </c>
      <c r="BL309" s="19" t="s">
        <v>453</v>
      </c>
      <c r="BM309" s="216" t="s">
        <v>1066</v>
      </c>
    </row>
    <row r="310" s="2" customFormat="1">
      <c r="A310" s="34"/>
      <c r="B310" s="35"/>
      <c r="C310" s="36"/>
      <c r="D310" s="218" t="s">
        <v>154</v>
      </c>
      <c r="E310" s="36"/>
      <c r="F310" s="219" t="s">
        <v>486</v>
      </c>
      <c r="G310" s="36"/>
      <c r="H310" s="36"/>
      <c r="I310" s="36"/>
      <c r="J310" s="36"/>
      <c r="K310" s="36"/>
      <c r="L310" s="40"/>
      <c r="M310" s="220"/>
      <c r="N310" s="221"/>
      <c r="O310" s="79"/>
      <c r="P310" s="79"/>
      <c r="Q310" s="79"/>
      <c r="R310" s="79"/>
      <c r="S310" s="79"/>
      <c r="T310" s="80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9" t="s">
        <v>154</v>
      </c>
      <c r="AU310" s="19" t="s">
        <v>82</v>
      </c>
    </row>
    <row r="311" s="13" customFormat="1">
      <c r="A311" s="13"/>
      <c r="B311" s="224"/>
      <c r="C311" s="225"/>
      <c r="D311" s="218" t="s">
        <v>158</v>
      </c>
      <c r="E311" s="226" t="s">
        <v>17</v>
      </c>
      <c r="F311" s="227" t="s">
        <v>489</v>
      </c>
      <c r="G311" s="225"/>
      <c r="H311" s="226" t="s">
        <v>17</v>
      </c>
      <c r="I311" s="225"/>
      <c r="J311" s="225"/>
      <c r="K311" s="225"/>
      <c r="L311" s="228"/>
      <c r="M311" s="229"/>
      <c r="N311" s="230"/>
      <c r="O311" s="230"/>
      <c r="P311" s="230"/>
      <c r="Q311" s="230"/>
      <c r="R311" s="230"/>
      <c r="S311" s="230"/>
      <c r="T311" s="23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2" t="s">
        <v>158</v>
      </c>
      <c r="AU311" s="232" t="s">
        <v>82</v>
      </c>
      <c r="AV311" s="13" t="s">
        <v>80</v>
      </c>
      <c r="AW311" s="13" t="s">
        <v>35</v>
      </c>
      <c r="AX311" s="13" t="s">
        <v>73</v>
      </c>
      <c r="AY311" s="232" t="s">
        <v>145</v>
      </c>
    </row>
    <row r="312" s="13" customFormat="1">
      <c r="A312" s="13"/>
      <c r="B312" s="224"/>
      <c r="C312" s="225"/>
      <c r="D312" s="218" t="s">
        <v>158</v>
      </c>
      <c r="E312" s="226" t="s">
        <v>17</v>
      </c>
      <c r="F312" s="227" t="s">
        <v>490</v>
      </c>
      <c r="G312" s="225"/>
      <c r="H312" s="226" t="s">
        <v>17</v>
      </c>
      <c r="I312" s="225"/>
      <c r="J312" s="225"/>
      <c r="K312" s="225"/>
      <c r="L312" s="228"/>
      <c r="M312" s="229"/>
      <c r="N312" s="230"/>
      <c r="O312" s="230"/>
      <c r="P312" s="230"/>
      <c r="Q312" s="230"/>
      <c r="R312" s="230"/>
      <c r="S312" s="230"/>
      <c r="T312" s="23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2" t="s">
        <v>158</v>
      </c>
      <c r="AU312" s="232" t="s">
        <v>82</v>
      </c>
      <c r="AV312" s="13" t="s">
        <v>80</v>
      </c>
      <c r="AW312" s="13" t="s">
        <v>35</v>
      </c>
      <c r="AX312" s="13" t="s">
        <v>73</v>
      </c>
      <c r="AY312" s="232" t="s">
        <v>145</v>
      </c>
    </row>
    <row r="313" s="13" customFormat="1">
      <c r="A313" s="13"/>
      <c r="B313" s="224"/>
      <c r="C313" s="225"/>
      <c r="D313" s="218" t="s">
        <v>158</v>
      </c>
      <c r="E313" s="226" t="s">
        <v>17</v>
      </c>
      <c r="F313" s="227" t="s">
        <v>491</v>
      </c>
      <c r="G313" s="225"/>
      <c r="H313" s="226" t="s">
        <v>17</v>
      </c>
      <c r="I313" s="225"/>
      <c r="J313" s="225"/>
      <c r="K313" s="225"/>
      <c r="L313" s="228"/>
      <c r="M313" s="229"/>
      <c r="N313" s="230"/>
      <c r="O313" s="230"/>
      <c r="P313" s="230"/>
      <c r="Q313" s="230"/>
      <c r="R313" s="230"/>
      <c r="S313" s="230"/>
      <c r="T313" s="23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2" t="s">
        <v>158</v>
      </c>
      <c r="AU313" s="232" t="s">
        <v>82</v>
      </c>
      <c r="AV313" s="13" t="s">
        <v>80</v>
      </c>
      <c r="AW313" s="13" t="s">
        <v>35</v>
      </c>
      <c r="AX313" s="13" t="s">
        <v>73</v>
      </c>
      <c r="AY313" s="232" t="s">
        <v>145</v>
      </c>
    </row>
    <row r="314" s="14" customFormat="1">
      <c r="A314" s="14"/>
      <c r="B314" s="233"/>
      <c r="C314" s="234"/>
      <c r="D314" s="218" t="s">
        <v>158</v>
      </c>
      <c r="E314" s="235" t="s">
        <v>17</v>
      </c>
      <c r="F314" s="236" t="s">
        <v>80</v>
      </c>
      <c r="G314" s="234"/>
      <c r="H314" s="237">
        <v>1</v>
      </c>
      <c r="I314" s="234"/>
      <c r="J314" s="234"/>
      <c r="K314" s="234"/>
      <c r="L314" s="238"/>
      <c r="M314" s="239"/>
      <c r="N314" s="240"/>
      <c r="O314" s="240"/>
      <c r="P314" s="240"/>
      <c r="Q314" s="240"/>
      <c r="R314" s="240"/>
      <c r="S314" s="240"/>
      <c r="T314" s="24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2" t="s">
        <v>158</v>
      </c>
      <c r="AU314" s="242" t="s">
        <v>82</v>
      </c>
      <c r="AV314" s="14" t="s">
        <v>82</v>
      </c>
      <c r="AW314" s="14" t="s">
        <v>35</v>
      </c>
      <c r="AX314" s="14" t="s">
        <v>80</v>
      </c>
      <c r="AY314" s="242" t="s">
        <v>145</v>
      </c>
    </row>
    <row r="315" s="2" customFormat="1" ht="16.5" customHeight="1">
      <c r="A315" s="34"/>
      <c r="B315" s="35"/>
      <c r="C315" s="206" t="s">
        <v>363</v>
      </c>
      <c r="D315" s="206" t="s">
        <v>147</v>
      </c>
      <c r="E315" s="207" t="s">
        <v>493</v>
      </c>
      <c r="F315" s="208" t="s">
        <v>494</v>
      </c>
      <c r="G315" s="209" t="s">
        <v>262</v>
      </c>
      <c r="H315" s="210">
        <v>1</v>
      </c>
      <c r="I315" s="211">
        <v>2470</v>
      </c>
      <c r="J315" s="211">
        <f>ROUND(I315*H315,2)</f>
        <v>2470</v>
      </c>
      <c r="K315" s="208" t="s">
        <v>151</v>
      </c>
      <c r="L315" s="40"/>
      <c r="M315" s="212" t="s">
        <v>17</v>
      </c>
      <c r="N315" s="213" t="s">
        <v>44</v>
      </c>
      <c r="O315" s="214">
        <v>0</v>
      </c>
      <c r="P315" s="214">
        <f>O315*H315</f>
        <v>0</v>
      </c>
      <c r="Q315" s="214">
        <v>0</v>
      </c>
      <c r="R315" s="214">
        <f>Q315*H315</f>
        <v>0</v>
      </c>
      <c r="S315" s="214">
        <v>0</v>
      </c>
      <c r="T315" s="215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16" t="s">
        <v>453</v>
      </c>
      <c r="AT315" s="216" t="s">
        <v>147</v>
      </c>
      <c r="AU315" s="216" t="s">
        <v>82</v>
      </c>
      <c r="AY315" s="19" t="s">
        <v>145</v>
      </c>
      <c r="BE315" s="217">
        <f>IF(N315="základní",J315,0)</f>
        <v>2470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9" t="s">
        <v>80</v>
      </c>
      <c r="BK315" s="217">
        <f>ROUND(I315*H315,2)</f>
        <v>2470</v>
      </c>
      <c r="BL315" s="19" t="s">
        <v>453</v>
      </c>
      <c r="BM315" s="216" t="s">
        <v>1067</v>
      </c>
    </row>
    <row r="316" s="2" customFormat="1">
      <c r="A316" s="34"/>
      <c r="B316" s="35"/>
      <c r="C316" s="36"/>
      <c r="D316" s="218" t="s">
        <v>154</v>
      </c>
      <c r="E316" s="36"/>
      <c r="F316" s="219" t="s">
        <v>494</v>
      </c>
      <c r="G316" s="36"/>
      <c r="H316" s="36"/>
      <c r="I316" s="36"/>
      <c r="J316" s="36"/>
      <c r="K316" s="36"/>
      <c r="L316" s="40"/>
      <c r="M316" s="220"/>
      <c r="N316" s="221"/>
      <c r="O316" s="79"/>
      <c r="P316" s="79"/>
      <c r="Q316" s="79"/>
      <c r="R316" s="79"/>
      <c r="S316" s="79"/>
      <c r="T316" s="80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9" t="s">
        <v>154</v>
      </c>
      <c r="AU316" s="19" t="s">
        <v>82</v>
      </c>
    </row>
    <row r="317" s="2" customFormat="1">
      <c r="A317" s="34"/>
      <c r="B317" s="35"/>
      <c r="C317" s="36"/>
      <c r="D317" s="222" t="s">
        <v>156</v>
      </c>
      <c r="E317" s="36"/>
      <c r="F317" s="223" t="s">
        <v>496</v>
      </c>
      <c r="G317" s="36"/>
      <c r="H317" s="36"/>
      <c r="I317" s="36"/>
      <c r="J317" s="36"/>
      <c r="K317" s="36"/>
      <c r="L317" s="40"/>
      <c r="M317" s="220"/>
      <c r="N317" s="221"/>
      <c r="O317" s="79"/>
      <c r="P317" s="79"/>
      <c r="Q317" s="79"/>
      <c r="R317" s="79"/>
      <c r="S317" s="79"/>
      <c r="T317" s="80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9" t="s">
        <v>156</v>
      </c>
      <c r="AU317" s="19" t="s">
        <v>82</v>
      </c>
    </row>
    <row r="318" s="13" customFormat="1">
      <c r="A318" s="13"/>
      <c r="B318" s="224"/>
      <c r="C318" s="225"/>
      <c r="D318" s="218" t="s">
        <v>158</v>
      </c>
      <c r="E318" s="226" t="s">
        <v>17</v>
      </c>
      <c r="F318" s="227" t="s">
        <v>468</v>
      </c>
      <c r="G318" s="225"/>
      <c r="H318" s="226" t="s">
        <v>17</v>
      </c>
      <c r="I318" s="225"/>
      <c r="J318" s="225"/>
      <c r="K318" s="225"/>
      <c r="L318" s="228"/>
      <c r="M318" s="229"/>
      <c r="N318" s="230"/>
      <c r="O318" s="230"/>
      <c r="P318" s="230"/>
      <c r="Q318" s="230"/>
      <c r="R318" s="230"/>
      <c r="S318" s="230"/>
      <c r="T318" s="23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2" t="s">
        <v>158</v>
      </c>
      <c r="AU318" s="232" t="s">
        <v>82</v>
      </c>
      <c r="AV318" s="13" t="s">
        <v>80</v>
      </c>
      <c r="AW318" s="13" t="s">
        <v>35</v>
      </c>
      <c r="AX318" s="13" t="s">
        <v>73</v>
      </c>
      <c r="AY318" s="232" t="s">
        <v>145</v>
      </c>
    </row>
    <row r="319" s="13" customFormat="1">
      <c r="A319" s="13"/>
      <c r="B319" s="224"/>
      <c r="C319" s="225"/>
      <c r="D319" s="218" t="s">
        <v>158</v>
      </c>
      <c r="E319" s="226" t="s">
        <v>17</v>
      </c>
      <c r="F319" s="227" t="s">
        <v>497</v>
      </c>
      <c r="G319" s="225"/>
      <c r="H319" s="226" t="s">
        <v>17</v>
      </c>
      <c r="I319" s="225"/>
      <c r="J319" s="225"/>
      <c r="K319" s="225"/>
      <c r="L319" s="228"/>
      <c r="M319" s="229"/>
      <c r="N319" s="230"/>
      <c r="O319" s="230"/>
      <c r="P319" s="230"/>
      <c r="Q319" s="230"/>
      <c r="R319" s="230"/>
      <c r="S319" s="230"/>
      <c r="T319" s="23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2" t="s">
        <v>158</v>
      </c>
      <c r="AU319" s="232" t="s">
        <v>82</v>
      </c>
      <c r="AV319" s="13" t="s">
        <v>80</v>
      </c>
      <c r="AW319" s="13" t="s">
        <v>35</v>
      </c>
      <c r="AX319" s="13" t="s">
        <v>73</v>
      </c>
      <c r="AY319" s="232" t="s">
        <v>145</v>
      </c>
    </row>
    <row r="320" s="13" customFormat="1">
      <c r="A320" s="13"/>
      <c r="B320" s="224"/>
      <c r="C320" s="225"/>
      <c r="D320" s="218" t="s">
        <v>158</v>
      </c>
      <c r="E320" s="226" t="s">
        <v>17</v>
      </c>
      <c r="F320" s="227" t="s">
        <v>498</v>
      </c>
      <c r="G320" s="225"/>
      <c r="H320" s="226" t="s">
        <v>17</v>
      </c>
      <c r="I320" s="225"/>
      <c r="J320" s="225"/>
      <c r="K320" s="225"/>
      <c r="L320" s="228"/>
      <c r="M320" s="229"/>
      <c r="N320" s="230"/>
      <c r="O320" s="230"/>
      <c r="P320" s="230"/>
      <c r="Q320" s="230"/>
      <c r="R320" s="230"/>
      <c r="S320" s="230"/>
      <c r="T320" s="23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2" t="s">
        <v>158</v>
      </c>
      <c r="AU320" s="232" t="s">
        <v>82</v>
      </c>
      <c r="AV320" s="13" t="s">
        <v>80</v>
      </c>
      <c r="AW320" s="13" t="s">
        <v>35</v>
      </c>
      <c r="AX320" s="13" t="s">
        <v>73</v>
      </c>
      <c r="AY320" s="232" t="s">
        <v>145</v>
      </c>
    </row>
    <row r="321" s="14" customFormat="1">
      <c r="A321" s="14"/>
      <c r="B321" s="233"/>
      <c r="C321" s="234"/>
      <c r="D321" s="218" t="s">
        <v>158</v>
      </c>
      <c r="E321" s="235" t="s">
        <v>17</v>
      </c>
      <c r="F321" s="236" t="s">
        <v>80</v>
      </c>
      <c r="G321" s="234"/>
      <c r="H321" s="237">
        <v>1</v>
      </c>
      <c r="I321" s="234"/>
      <c r="J321" s="234"/>
      <c r="K321" s="234"/>
      <c r="L321" s="238"/>
      <c r="M321" s="239"/>
      <c r="N321" s="240"/>
      <c r="O321" s="240"/>
      <c r="P321" s="240"/>
      <c r="Q321" s="240"/>
      <c r="R321" s="240"/>
      <c r="S321" s="240"/>
      <c r="T321" s="24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2" t="s">
        <v>158</v>
      </c>
      <c r="AU321" s="242" t="s">
        <v>82</v>
      </c>
      <c r="AV321" s="14" t="s">
        <v>82</v>
      </c>
      <c r="AW321" s="14" t="s">
        <v>35</v>
      </c>
      <c r="AX321" s="14" t="s">
        <v>80</v>
      </c>
      <c r="AY321" s="242" t="s">
        <v>145</v>
      </c>
    </row>
    <row r="322" s="12" customFormat="1" ht="22.8" customHeight="1">
      <c r="A322" s="12"/>
      <c r="B322" s="191"/>
      <c r="C322" s="192"/>
      <c r="D322" s="193" t="s">
        <v>72</v>
      </c>
      <c r="E322" s="204" t="s">
        <v>499</v>
      </c>
      <c r="F322" s="204" t="s">
        <v>500</v>
      </c>
      <c r="G322" s="192"/>
      <c r="H322" s="192"/>
      <c r="I322" s="192"/>
      <c r="J322" s="205">
        <f>BK322</f>
        <v>9572.7299999999996</v>
      </c>
      <c r="K322" s="192"/>
      <c r="L322" s="196"/>
      <c r="M322" s="197"/>
      <c r="N322" s="198"/>
      <c r="O322" s="198"/>
      <c r="P322" s="199">
        <f>SUM(P323:P329)</f>
        <v>0</v>
      </c>
      <c r="Q322" s="198"/>
      <c r="R322" s="199">
        <f>SUM(R323:R329)</f>
        <v>0</v>
      </c>
      <c r="S322" s="198"/>
      <c r="T322" s="200">
        <f>SUM(T323:T329)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01" t="s">
        <v>189</v>
      </c>
      <c r="AT322" s="202" t="s">
        <v>72</v>
      </c>
      <c r="AU322" s="202" t="s">
        <v>80</v>
      </c>
      <c r="AY322" s="201" t="s">
        <v>145</v>
      </c>
      <c r="BK322" s="203">
        <f>SUM(BK323:BK329)</f>
        <v>9572.7299999999996</v>
      </c>
    </row>
    <row r="323" s="2" customFormat="1" ht="16.5" customHeight="1">
      <c r="A323" s="34"/>
      <c r="B323" s="35"/>
      <c r="C323" s="206" t="s">
        <v>369</v>
      </c>
      <c r="D323" s="206" t="s">
        <v>147</v>
      </c>
      <c r="E323" s="207" t="s">
        <v>502</v>
      </c>
      <c r="F323" s="208" t="s">
        <v>503</v>
      </c>
      <c r="G323" s="209" t="s">
        <v>262</v>
      </c>
      <c r="H323" s="210">
        <v>1</v>
      </c>
      <c r="I323" s="211">
        <v>9572.7299999999996</v>
      </c>
      <c r="J323" s="211">
        <f>ROUND(I323*H323,2)</f>
        <v>9572.7299999999996</v>
      </c>
      <c r="K323" s="208" t="s">
        <v>151</v>
      </c>
      <c r="L323" s="40"/>
      <c r="M323" s="212" t="s">
        <v>17</v>
      </c>
      <c r="N323" s="213" t="s">
        <v>44</v>
      </c>
      <c r="O323" s="214">
        <v>0</v>
      </c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6" t="s">
        <v>453</v>
      </c>
      <c r="AT323" s="216" t="s">
        <v>147</v>
      </c>
      <c r="AU323" s="216" t="s">
        <v>82</v>
      </c>
      <c r="AY323" s="19" t="s">
        <v>145</v>
      </c>
      <c r="BE323" s="217">
        <f>IF(N323="základní",J323,0)</f>
        <v>9572.7299999999996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9" t="s">
        <v>80</v>
      </c>
      <c r="BK323" s="217">
        <f>ROUND(I323*H323,2)</f>
        <v>9572.7299999999996</v>
      </c>
      <c r="BL323" s="19" t="s">
        <v>453</v>
      </c>
      <c r="BM323" s="216" t="s">
        <v>1068</v>
      </c>
    </row>
    <row r="324" s="2" customFormat="1">
      <c r="A324" s="34"/>
      <c r="B324" s="35"/>
      <c r="C324" s="36"/>
      <c r="D324" s="218" t="s">
        <v>154</v>
      </c>
      <c r="E324" s="36"/>
      <c r="F324" s="219" t="s">
        <v>503</v>
      </c>
      <c r="G324" s="36"/>
      <c r="H324" s="36"/>
      <c r="I324" s="36"/>
      <c r="J324" s="36"/>
      <c r="K324" s="36"/>
      <c r="L324" s="40"/>
      <c r="M324" s="220"/>
      <c r="N324" s="221"/>
      <c r="O324" s="79"/>
      <c r="P324" s="79"/>
      <c r="Q324" s="79"/>
      <c r="R324" s="79"/>
      <c r="S324" s="79"/>
      <c r="T324" s="80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9" t="s">
        <v>154</v>
      </c>
      <c r="AU324" s="19" t="s">
        <v>82</v>
      </c>
    </row>
    <row r="325" s="2" customFormat="1">
      <c r="A325" s="34"/>
      <c r="B325" s="35"/>
      <c r="C325" s="36"/>
      <c r="D325" s="222" t="s">
        <v>156</v>
      </c>
      <c r="E325" s="36"/>
      <c r="F325" s="223" t="s">
        <v>505</v>
      </c>
      <c r="G325" s="36"/>
      <c r="H325" s="36"/>
      <c r="I325" s="36"/>
      <c r="J325" s="36"/>
      <c r="K325" s="36"/>
      <c r="L325" s="40"/>
      <c r="M325" s="220"/>
      <c r="N325" s="221"/>
      <c r="O325" s="79"/>
      <c r="P325" s="79"/>
      <c r="Q325" s="79"/>
      <c r="R325" s="79"/>
      <c r="S325" s="79"/>
      <c r="T325" s="80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9" t="s">
        <v>156</v>
      </c>
      <c r="AU325" s="19" t="s">
        <v>82</v>
      </c>
    </row>
    <row r="326" s="13" customFormat="1">
      <c r="A326" s="13"/>
      <c r="B326" s="224"/>
      <c r="C326" s="225"/>
      <c r="D326" s="218" t="s">
        <v>158</v>
      </c>
      <c r="E326" s="226" t="s">
        <v>17</v>
      </c>
      <c r="F326" s="227" t="s">
        <v>468</v>
      </c>
      <c r="G326" s="225"/>
      <c r="H326" s="226" t="s">
        <v>17</v>
      </c>
      <c r="I326" s="225"/>
      <c r="J326" s="225"/>
      <c r="K326" s="225"/>
      <c r="L326" s="228"/>
      <c r="M326" s="229"/>
      <c r="N326" s="230"/>
      <c r="O326" s="230"/>
      <c r="P326" s="230"/>
      <c r="Q326" s="230"/>
      <c r="R326" s="230"/>
      <c r="S326" s="230"/>
      <c r="T326" s="23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2" t="s">
        <v>158</v>
      </c>
      <c r="AU326" s="232" t="s">
        <v>82</v>
      </c>
      <c r="AV326" s="13" t="s">
        <v>80</v>
      </c>
      <c r="AW326" s="13" t="s">
        <v>35</v>
      </c>
      <c r="AX326" s="13" t="s">
        <v>73</v>
      </c>
      <c r="AY326" s="232" t="s">
        <v>145</v>
      </c>
    </row>
    <row r="327" s="13" customFormat="1">
      <c r="A327" s="13"/>
      <c r="B327" s="224"/>
      <c r="C327" s="225"/>
      <c r="D327" s="218" t="s">
        <v>158</v>
      </c>
      <c r="E327" s="226" t="s">
        <v>17</v>
      </c>
      <c r="F327" s="227" t="s">
        <v>506</v>
      </c>
      <c r="G327" s="225"/>
      <c r="H327" s="226" t="s">
        <v>17</v>
      </c>
      <c r="I327" s="225"/>
      <c r="J327" s="225"/>
      <c r="K327" s="225"/>
      <c r="L327" s="228"/>
      <c r="M327" s="229"/>
      <c r="N327" s="230"/>
      <c r="O327" s="230"/>
      <c r="P327" s="230"/>
      <c r="Q327" s="230"/>
      <c r="R327" s="230"/>
      <c r="S327" s="230"/>
      <c r="T327" s="23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2" t="s">
        <v>158</v>
      </c>
      <c r="AU327" s="232" t="s">
        <v>82</v>
      </c>
      <c r="AV327" s="13" t="s">
        <v>80</v>
      </c>
      <c r="AW327" s="13" t="s">
        <v>35</v>
      </c>
      <c r="AX327" s="13" t="s">
        <v>73</v>
      </c>
      <c r="AY327" s="232" t="s">
        <v>145</v>
      </c>
    </row>
    <row r="328" s="13" customFormat="1">
      <c r="A328" s="13"/>
      <c r="B328" s="224"/>
      <c r="C328" s="225"/>
      <c r="D328" s="218" t="s">
        <v>158</v>
      </c>
      <c r="E328" s="226" t="s">
        <v>17</v>
      </c>
      <c r="F328" s="227" t="s">
        <v>498</v>
      </c>
      <c r="G328" s="225"/>
      <c r="H328" s="226" t="s">
        <v>17</v>
      </c>
      <c r="I328" s="225"/>
      <c r="J328" s="225"/>
      <c r="K328" s="225"/>
      <c r="L328" s="228"/>
      <c r="M328" s="229"/>
      <c r="N328" s="230"/>
      <c r="O328" s="230"/>
      <c r="P328" s="230"/>
      <c r="Q328" s="230"/>
      <c r="R328" s="230"/>
      <c r="S328" s="230"/>
      <c r="T328" s="23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2" t="s">
        <v>158</v>
      </c>
      <c r="AU328" s="232" t="s">
        <v>82</v>
      </c>
      <c r="AV328" s="13" t="s">
        <v>80</v>
      </c>
      <c r="AW328" s="13" t="s">
        <v>35</v>
      </c>
      <c r="AX328" s="13" t="s">
        <v>73</v>
      </c>
      <c r="AY328" s="232" t="s">
        <v>145</v>
      </c>
    </row>
    <row r="329" s="14" customFormat="1">
      <c r="A329" s="14"/>
      <c r="B329" s="233"/>
      <c r="C329" s="234"/>
      <c r="D329" s="218" t="s">
        <v>158</v>
      </c>
      <c r="E329" s="235" t="s">
        <v>17</v>
      </c>
      <c r="F329" s="236" t="s">
        <v>80</v>
      </c>
      <c r="G329" s="234"/>
      <c r="H329" s="237">
        <v>1</v>
      </c>
      <c r="I329" s="234"/>
      <c r="J329" s="234"/>
      <c r="K329" s="234"/>
      <c r="L329" s="238"/>
      <c r="M329" s="262"/>
      <c r="N329" s="263"/>
      <c r="O329" s="263"/>
      <c r="P329" s="263"/>
      <c r="Q329" s="263"/>
      <c r="R329" s="263"/>
      <c r="S329" s="263"/>
      <c r="T329" s="26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2" t="s">
        <v>158</v>
      </c>
      <c r="AU329" s="242" t="s">
        <v>82</v>
      </c>
      <c r="AV329" s="14" t="s">
        <v>82</v>
      </c>
      <c r="AW329" s="14" t="s">
        <v>35</v>
      </c>
      <c r="AX329" s="14" t="s">
        <v>80</v>
      </c>
      <c r="AY329" s="242" t="s">
        <v>145</v>
      </c>
    </row>
    <row r="330" s="2" customFormat="1" ht="6.96" customHeight="1">
      <c r="A330" s="34"/>
      <c r="B330" s="54"/>
      <c r="C330" s="55"/>
      <c r="D330" s="55"/>
      <c r="E330" s="55"/>
      <c r="F330" s="55"/>
      <c r="G330" s="55"/>
      <c r="H330" s="55"/>
      <c r="I330" s="55"/>
      <c r="J330" s="55"/>
      <c r="K330" s="55"/>
      <c r="L330" s="40"/>
      <c r="M330" s="34"/>
      <c r="O330" s="34"/>
      <c r="P330" s="34"/>
      <c r="Q330" s="34"/>
      <c r="R330" s="34"/>
      <c r="S330" s="34"/>
      <c r="T330" s="34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</row>
  </sheetData>
  <sheetProtection sheet="1" autoFilter="0" formatColumns="0" formatRows="0" objects="1" scenarios="1" spinCount="100000" saltValue="MHYZGdcm65qvMSrn7caGPSL+tQP1gy76UIwY7WBFs8S7cF3DHY6HY1skVcb8dGgmpmVRG+Zkiq5aVXqkuAj48g==" hashValue="WM7a1s9a0rS17XvLaGpMuWGMHMasCUQj2TGGyJqk9miGWTFiM1T5B4yYp7rsnj2B6/Zy2c+YPtWEXR0woS2S5g==" algorithmName="SHA-512" password="CC35"/>
  <autoFilter ref="C92:K32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8" r:id="rId1" display="https://podminky.urs.cz/item/CS_URS_2025_02/131213131"/>
    <hyperlink ref="F104" r:id="rId2" display="https://podminky.urs.cz/item/CS_URS_2025_02/161111502"/>
    <hyperlink ref="F112" r:id="rId3" display="https://podminky.urs.cz/item/CS_URS_2025_02/460010024"/>
    <hyperlink ref="F118" r:id="rId4" display="https://podminky.urs.cz/item/CS_URS_2025_02/460010025"/>
    <hyperlink ref="F124" r:id="rId5" display="https://podminky.urs.cz/item/CS_URS_2025_02/460131113"/>
    <hyperlink ref="F133" r:id="rId6" display="https://podminky.urs.cz/item/CS_URS_2025_02/460161152"/>
    <hyperlink ref="F139" r:id="rId7" display="https://podminky.urs.cz/item/CS_URS_2025_02/460161312"/>
    <hyperlink ref="F145" r:id="rId8" display="https://podminky.urs.cz/item/CS_URS_2025_02/460341113"/>
    <hyperlink ref="F154" r:id="rId9" display="https://podminky.urs.cz/item/CS_URS_2025_02/460341121"/>
    <hyperlink ref="F164" r:id="rId10" display="https://podminky.urs.cz/item/CS_URS_2025_02/460431162"/>
    <hyperlink ref="F170" r:id="rId11" display="https://podminky.urs.cz/item/CS_URS_2025_02/460431332"/>
    <hyperlink ref="F176" r:id="rId12" display="https://podminky.urs.cz/item/CS_URS_2025_02/460631214"/>
    <hyperlink ref="F189" r:id="rId13" display="https://podminky.urs.cz/item/CS_URS_2025_02/460641113"/>
    <hyperlink ref="F198" r:id="rId14" display="https://podminky.urs.cz/item/CS_URS_2025_02/460641411"/>
    <hyperlink ref="F207" r:id="rId15" display="https://podminky.urs.cz/item/CS_URS_2025_02/460641412"/>
    <hyperlink ref="F216" r:id="rId16" display="https://podminky.urs.cz/item/CS_URS_2025_02/460661512"/>
    <hyperlink ref="F233" r:id="rId17" display="https://podminky.urs.cz/item/CS_URS_2025_02/220182039"/>
    <hyperlink ref="F250" r:id="rId18" display="https://podminky.urs.cz/item/CS_URS_2025_02/460742113"/>
    <hyperlink ref="F261" r:id="rId19" display="https://podminky.urs.cz/item/CS_URS_2025_02/460742112"/>
    <hyperlink ref="F284" r:id="rId20" display="https://podminky.urs.cz/item/CS_URS_2025_02/075002000"/>
    <hyperlink ref="F291" r:id="rId21" display="https://podminky.urs.cz/item/CS_URS_2025_02/012303000"/>
    <hyperlink ref="F298" r:id="rId22" display="https://podminky.urs.cz/item/CS_URS_2025_02/032002000"/>
    <hyperlink ref="F304" r:id="rId23" display="https://podminky.urs.cz/item/CS_URS_2025_02/034203000"/>
    <hyperlink ref="F317" r:id="rId24" display="https://podminky.urs.cz/item/CS_URS_2025_02/034503000"/>
    <hyperlink ref="F325" r:id="rId25" display="https://podminky.urs.cz/item/CS_URS_2025_02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2"/>
      <c r="AT3" s="19" t="s">
        <v>82</v>
      </c>
    </row>
    <row r="4" s="1" customFormat="1" ht="24.96" customHeight="1">
      <c r="B4" s="22"/>
      <c r="D4" s="135" t="s">
        <v>112</v>
      </c>
      <c r="L4" s="22"/>
      <c r="M4" s="13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7" t="s">
        <v>14</v>
      </c>
      <c r="L6" s="22"/>
    </row>
    <row r="7" s="1" customFormat="1" ht="16.5" customHeight="1">
      <c r="B7" s="22"/>
      <c r="E7" s="138" t="str">
        <f>'Rekapitulace stavby'!K6</f>
        <v>P + R Voroněž_aktualizace</v>
      </c>
      <c r="F7" s="137"/>
      <c r="G7" s="137"/>
      <c r="H7" s="137"/>
      <c r="L7" s="22"/>
    </row>
    <row r="8" s="1" customFormat="1" ht="12" customHeight="1">
      <c r="B8" s="22"/>
      <c r="D8" s="137" t="s">
        <v>113</v>
      </c>
      <c r="L8" s="22"/>
    </row>
    <row r="9" s="2" customFormat="1" ht="16.5" customHeight="1">
      <c r="A9" s="34"/>
      <c r="B9" s="40"/>
      <c r="C9" s="34"/>
      <c r="D9" s="34"/>
      <c r="E9" s="138" t="s">
        <v>1002</v>
      </c>
      <c r="F9" s="34"/>
      <c r="G9" s="34"/>
      <c r="H9" s="34"/>
      <c r="I9" s="34"/>
      <c r="J9" s="34"/>
      <c r="K9" s="34"/>
      <c r="L9" s="13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7" t="s">
        <v>115</v>
      </c>
      <c r="E10" s="34"/>
      <c r="F10" s="34"/>
      <c r="G10" s="34"/>
      <c r="H10" s="34"/>
      <c r="I10" s="34"/>
      <c r="J10" s="34"/>
      <c r="K10" s="34"/>
      <c r="L10" s="13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0" t="s">
        <v>1069</v>
      </c>
      <c r="F11" s="34"/>
      <c r="G11" s="34"/>
      <c r="H11" s="34"/>
      <c r="I11" s="34"/>
      <c r="J11" s="34"/>
      <c r="K11" s="34"/>
      <c r="L11" s="13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3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7" t="s">
        <v>16</v>
      </c>
      <c r="E13" s="34"/>
      <c r="F13" s="128" t="s">
        <v>17</v>
      </c>
      <c r="G13" s="34"/>
      <c r="H13" s="34"/>
      <c r="I13" s="137" t="s">
        <v>18</v>
      </c>
      <c r="J13" s="128" t="s">
        <v>17</v>
      </c>
      <c r="K13" s="34"/>
      <c r="L13" s="13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19</v>
      </c>
      <c r="E14" s="34"/>
      <c r="F14" s="128" t="s">
        <v>20</v>
      </c>
      <c r="G14" s="34"/>
      <c r="H14" s="34"/>
      <c r="I14" s="137" t="s">
        <v>21</v>
      </c>
      <c r="J14" s="141" t="str">
        <f>'Rekapitulace stavby'!AN8</f>
        <v>1. 10. 2025</v>
      </c>
      <c r="K14" s="34"/>
      <c r="L14" s="13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3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7" t="s">
        <v>23</v>
      </c>
      <c r="E16" s="34"/>
      <c r="F16" s="34"/>
      <c r="G16" s="34"/>
      <c r="H16" s="34"/>
      <c r="I16" s="137" t="s">
        <v>24</v>
      </c>
      <c r="J16" s="128" t="s">
        <v>25</v>
      </c>
      <c r="K16" s="34"/>
      <c r="L16" s="13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8" t="s">
        <v>26</v>
      </c>
      <c r="F17" s="34"/>
      <c r="G17" s="34"/>
      <c r="H17" s="34"/>
      <c r="I17" s="137" t="s">
        <v>27</v>
      </c>
      <c r="J17" s="128" t="s">
        <v>28</v>
      </c>
      <c r="K17" s="34"/>
      <c r="L17" s="13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3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7" t="s">
        <v>29</v>
      </c>
      <c r="E19" s="34"/>
      <c r="F19" s="34"/>
      <c r="G19" s="34"/>
      <c r="H19" s="34"/>
      <c r="I19" s="137" t="s">
        <v>24</v>
      </c>
      <c r="J19" s="128" t="str">
        <f>'Rekapitulace stavby'!AN13</f>
        <v/>
      </c>
      <c r="K19" s="34"/>
      <c r="L19" s="13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128" t="str">
        <f>'Rekapitulace stavby'!E14</f>
        <v xml:space="preserve"> </v>
      </c>
      <c r="F20" s="128"/>
      <c r="G20" s="128"/>
      <c r="H20" s="128"/>
      <c r="I20" s="137" t="s">
        <v>27</v>
      </c>
      <c r="J20" s="128" t="str">
        <f>'Rekapitulace stavby'!AN14</f>
        <v/>
      </c>
      <c r="K20" s="34"/>
      <c r="L20" s="13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3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7" t="s">
        <v>31</v>
      </c>
      <c r="E22" s="34"/>
      <c r="F22" s="34"/>
      <c r="G22" s="34"/>
      <c r="H22" s="34"/>
      <c r="I22" s="137" t="s">
        <v>24</v>
      </c>
      <c r="J22" s="128" t="s">
        <v>32</v>
      </c>
      <c r="K22" s="34"/>
      <c r="L22" s="13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8" t="s">
        <v>33</v>
      </c>
      <c r="F23" s="34"/>
      <c r="G23" s="34"/>
      <c r="H23" s="34"/>
      <c r="I23" s="137" t="s">
        <v>27</v>
      </c>
      <c r="J23" s="128" t="s">
        <v>34</v>
      </c>
      <c r="K23" s="34"/>
      <c r="L23" s="13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3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7" t="s">
        <v>36</v>
      </c>
      <c r="E25" s="34"/>
      <c r="F25" s="34"/>
      <c r="G25" s="34"/>
      <c r="H25" s="34"/>
      <c r="I25" s="137" t="s">
        <v>24</v>
      </c>
      <c r="J25" s="128" t="s">
        <v>32</v>
      </c>
      <c r="K25" s="34"/>
      <c r="L25" s="13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8" t="s">
        <v>33</v>
      </c>
      <c r="F26" s="34"/>
      <c r="G26" s="34"/>
      <c r="H26" s="34"/>
      <c r="I26" s="137" t="s">
        <v>27</v>
      </c>
      <c r="J26" s="128" t="s">
        <v>34</v>
      </c>
      <c r="K26" s="34"/>
      <c r="L26" s="13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3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7" t="s">
        <v>37</v>
      </c>
      <c r="E28" s="34"/>
      <c r="F28" s="34"/>
      <c r="G28" s="34"/>
      <c r="H28" s="34"/>
      <c r="I28" s="34"/>
      <c r="J28" s="34"/>
      <c r="K28" s="34"/>
      <c r="L28" s="13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3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6"/>
      <c r="J31" s="146"/>
      <c r="K31" s="146"/>
      <c r="L31" s="13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7" t="s">
        <v>39</v>
      </c>
      <c r="E32" s="34"/>
      <c r="F32" s="34"/>
      <c r="G32" s="34"/>
      <c r="H32" s="34"/>
      <c r="I32" s="34"/>
      <c r="J32" s="148">
        <f>ROUND(J91, 2)</f>
        <v>2426624.1200000001</v>
      </c>
      <c r="K32" s="34"/>
      <c r="L32" s="13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3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49" t="s">
        <v>41</v>
      </c>
      <c r="G34" s="34"/>
      <c r="H34" s="34"/>
      <c r="I34" s="149" t="s">
        <v>40</v>
      </c>
      <c r="J34" s="149" t="s">
        <v>42</v>
      </c>
      <c r="K34" s="34"/>
      <c r="L34" s="13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0" t="s">
        <v>43</v>
      </c>
      <c r="E35" s="137" t="s">
        <v>44</v>
      </c>
      <c r="F35" s="151">
        <f>ROUND((SUM(BE91:BE303)),  2)</f>
        <v>2426624.1200000001</v>
      </c>
      <c r="G35" s="34"/>
      <c r="H35" s="34"/>
      <c r="I35" s="152">
        <v>0.20999999999999999</v>
      </c>
      <c r="J35" s="151">
        <f>ROUND(((SUM(BE91:BE303))*I35),  2)</f>
        <v>509591.07000000001</v>
      </c>
      <c r="K35" s="34"/>
      <c r="L35" s="13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45</v>
      </c>
      <c r="F36" s="151">
        <f>ROUND((SUM(BF91:BF303)),  2)</f>
        <v>0</v>
      </c>
      <c r="G36" s="34"/>
      <c r="H36" s="34"/>
      <c r="I36" s="152">
        <v>0.12</v>
      </c>
      <c r="J36" s="151">
        <f>ROUND(((SUM(BF91:BF303))*I36),  2)</f>
        <v>0</v>
      </c>
      <c r="K36" s="34"/>
      <c r="L36" s="13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46</v>
      </c>
      <c r="F37" s="151">
        <f>ROUND((SUM(BG91:BG303)),  2)</f>
        <v>0</v>
      </c>
      <c r="G37" s="34"/>
      <c r="H37" s="34"/>
      <c r="I37" s="152">
        <v>0.20999999999999999</v>
      </c>
      <c r="J37" s="151">
        <f>0</f>
        <v>0</v>
      </c>
      <c r="K37" s="34"/>
      <c r="L37" s="13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47</v>
      </c>
      <c r="F38" s="151">
        <f>ROUND((SUM(BH91:BH303)),  2)</f>
        <v>0</v>
      </c>
      <c r="G38" s="34"/>
      <c r="H38" s="34"/>
      <c r="I38" s="152">
        <v>0.12</v>
      </c>
      <c r="J38" s="151">
        <f>0</f>
        <v>0</v>
      </c>
      <c r="K38" s="34"/>
      <c r="L38" s="13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48</v>
      </c>
      <c r="F39" s="151">
        <f>ROUND((SUM(BI91:BI303)),  2)</f>
        <v>0</v>
      </c>
      <c r="G39" s="34"/>
      <c r="H39" s="34"/>
      <c r="I39" s="152">
        <v>0</v>
      </c>
      <c r="J39" s="151">
        <f>0</f>
        <v>0</v>
      </c>
      <c r="K39" s="34"/>
      <c r="L39" s="13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3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8">
        <f>SUM(J32:J39)</f>
        <v>2936215.1899999999</v>
      </c>
      <c r="K41" s="159"/>
      <c r="L41" s="13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="2" customFormat="1" ht="6.96" customHeight="1">
      <c r="A46" s="34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24.96" customHeight="1">
      <c r="A47" s="34"/>
      <c r="B47" s="35"/>
      <c r="C47" s="25" t="s">
        <v>117</v>
      </c>
      <c r="D47" s="36"/>
      <c r="E47" s="36"/>
      <c r="F47" s="36"/>
      <c r="G47" s="36"/>
      <c r="H47" s="36"/>
      <c r="I47" s="36"/>
      <c r="J47" s="36"/>
      <c r="K47" s="36"/>
      <c r="L47" s="13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3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14</v>
      </c>
      <c r="D49" s="36"/>
      <c r="E49" s="36"/>
      <c r="F49" s="36"/>
      <c r="G49" s="36"/>
      <c r="H49" s="36"/>
      <c r="I49" s="36"/>
      <c r="J49" s="36"/>
      <c r="K49" s="36"/>
      <c r="L49" s="13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164" t="str">
        <f>E7</f>
        <v>P + R Voroněž_aktualizace</v>
      </c>
      <c r="F50" s="31"/>
      <c r="G50" s="31"/>
      <c r="H50" s="31"/>
      <c r="I50" s="36"/>
      <c r="J50" s="36"/>
      <c r="K50" s="36"/>
      <c r="L50" s="13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34"/>
      <c r="B52" s="35"/>
      <c r="C52" s="36"/>
      <c r="D52" s="36"/>
      <c r="E52" s="164" t="s">
        <v>1002</v>
      </c>
      <c r="F52" s="36"/>
      <c r="G52" s="36"/>
      <c r="H52" s="36"/>
      <c r="I52" s="36"/>
      <c r="J52" s="36"/>
      <c r="K52" s="36"/>
      <c r="L52" s="13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12" customHeight="1">
      <c r="A53" s="34"/>
      <c r="B53" s="35"/>
      <c r="C53" s="31" t="s">
        <v>115</v>
      </c>
      <c r="D53" s="36"/>
      <c r="E53" s="36"/>
      <c r="F53" s="36"/>
      <c r="G53" s="36"/>
      <c r="H53" s="36"/>
      <c r="I53" s="36"/>
      <c r="J53" s="36"/>
      <c r="K53" s="36"/>
      <c r="L53" s="13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6.5" customHeight="1">
      <c r="A54" s="34"/>
      <c r="B54" s="35"/>
      <c r="C54" s="36"/>
      <c r="D54" s="36"/>
      <c r="E54" s="64" t="str">
        <f>E11</f>
        <v>SO 412.2 - Technologie závorového systému</v>
      </c>
      <c r="F54" s="36"/>
      <c r="G54" s="36"/>
      <c r="H54" s="36"/>
      <c r="I54" s="36"/>
      <c r="J54" s="36"/>
      <c r="K54" s="36"/>
      <c r="L54" s="13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3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2" customHeight="1">
      <c r="A56" s="34"/>
      <c r="B56" s="35"/>
      <c r="C56" s="31" t="s">
        <v>19</v>
      </c>
      <c r="D56" s="36"/>
      <c r="E56" s="36"/>
      <c r="F56" s="28" t="str">
        <f>F14</f>
        <v>Brno</v>
      </c>
      <c r="G56" s="36"/>
      <c r="H56" s="36"/>
      <c r="I56" s="31" t="s">
        <v>21</v>
      </c>
      <c r="J56" s="67" t="str">
        <f>IF(J14="","",J14)</f>
        <v>1. 10. 2025</v>
      </c>
      <c r="K56" s="36"/>
      <c r="L56" s="13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3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5.15" customHeight="1">
      <c r="A58" s="34"/>
      <c r="B58" s="35"/>
      <c r="C58" s="31" t="s">
        <v>23</v>
      </c>
      <c r="D58" s="36"/>
      <c r="E58" s="36"/>
      <c r="F58" s="28" t="str">
        <f>E17</f>
        <v>Brněnské komunikace, a.s.</v>
      </c>
      <c r="G58" s="36"/>
      <c r="H58" s="36"/>
      <c r="I58" s="31" t="s">
        <v>31</v>
      </c>
      <c r="J58" s="32" t="str">
        <f>E23</f>
        <v>AŽD Praha, s.r.o.</v>
      </c>
      <c r="K58" s="36"/>
      <c r="L58" s="13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15.15" customHeight="1">
      <c r="A59" s="34"/>
      <c r="B59" s="35"/>
      <c r="C59" s="31" t="s">
        <v>29</v>
      </c>
      <c r="D59" s="36"/>
      <c r="E59" s="36"/>
      <c r="F59" s="28" t="str">
        <f>IF(E20="","",E20)</f>
        <v xml:space="preserve"> </v>
      </c>
      <c r="G59" s="36"/>
      <c r="H59" s="36"/>
      <c r="I59" s="31" t="s">
        <v>36</v>
      </c>
      <c r="J59" s="32" t="str">
        <f>E26</f>
        <v>AŽD Praha, s.r.o.</v>
      </c>
      <c r="K59" s="36"/>
      <c r="L59" s="13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29.28" customHeight="1">
      <c r="A61" s="34"/>
      <c r="B61" s="35"/>
      <c r="C61" s="165" t="s">
        <v>118</v>
      </c>
      <c r="D61" s="166"/>
      <c r="E61" s="166"/>
      <c r="F61" s="166"/>
      <c r="G61" s="166"/>
      <c r="H61" s="166"/>
      <c r="I61" s="166"/>
      <c r="J61" s="167" t="s">
        <v>119</v>
      </c>
      <c r="K61" s="166"/>
      <c r="L61" s="13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3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22.8" customHeight="1">
      <c r="A63" s="34"/>
      <c r="B63" s="35"/>
      <c r="C63" s="168" t="s">
        <v>71</v>
      </c>
      <c r="D63" s="36"/>
      <c r="E63" s="36"/>
      <c r="F63" s="36"/>
      <c r="G63" s="36"/>
      <c r="H63" s="36"/>
      <c r="I63" s="36"/>
      <c r="J63" s="97">
        <f>J91</f>
        <v>2426624.1200000001</v>
      </c>
      <c r="K63" s="36"/>
      <c r="L63" s="13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120</v>
      </c>
    </row>
    <row r="64" s="9" customFormat="1" ht="24.96" customHeight="1">
      <c r="A64" s="9"/>
      <c r="B64" s="169"/>
      <c r="C64" s="170"/>
      <c r="D64" s="171" t="s">
        <v>123</v>
      </c>
      <c r="E64" s="172"/>
      <c r="F64" s="172"/>
      <c r="G64" s="172"/>
      <c r="H64" s="172"/>
      <c r="I64" s="172"/>
      <c r="J64" s="173">
        <f>J92</f>
        <v>2321337.1200000001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0"/>
      <c r="D65" s="176" t="s">
        <v>124</v>
      </c>
      <c r="E65" s="177"/>
      <c r="F65" s="177"/>
      <c r="G65" s="177"/>
      <c r="H65" s="177"/>
      <c r="I65" s="177"/>
      <c r="J65" s="178">
        <f>J93</f>
        <v>84539.419999999998</v>
      </c>
      <c r="K65" s="120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20"/>
      <c r="D66" s="176" t="s">
        <v>508</v>
      </c>
      <c r="E66" s="177"/>
      <c r="F66" s="177"/>
      <c r="G66" s="177"/>
      <c r="H66" s="177"/>
      <c r="I66" s="177"/>
      <c r="J66" s="178">
        <f>J158</f>
        <v>2236797.7000000002</v>
      </c>
      <c r="K66" s="120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126</v>
      </c>
      <c r="E67" s="172"/>
      <c r="F67" s="172"/>
      <c r="G67" s="172"/>
      <c r="H67" s="172"/>
      <c r="I67" s="172"/>
      <c r="J67" s="173">
        <f>J276</f>
        <v>105287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20"/>
      <c r="D68" s="176" t="s">
        <v>127</v>
      </c>
      <c r="E68" s="177"/>
      <c r="F68" s="177"/>
      <c r="G68" s="177"/>
      <c r="H68" s="177"/>
      <c r="I68" s="177"/>
      <c r="J68" s="178">
        <f>J277</f>
        <v>44837</v>
      </c>
      <c r="K68" s="120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20"/>
      <c r="D69" s="176" t="s">
        <v>509</v>
      </c>
      <c r="E69" s="177"/>
      <c r="F69" s="177"/>
      <c r="G69" s="177"/>
      <c r="H69" s="177"/>
      <c r="I69" s="177"/>
      <c r="J69" s="178">
        <f>J290</f>
        <v>60450</v>
      </c>
      <c r="K69" s="120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39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6.96" customHeight="1">
      <c r="A71" s="34"/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13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="2" customFormat="1" ht="6.96" customHeight="1">
      <c r="A75" s="34"/>
      <c r="B75" s="56"/>
      <c r="C75" s="57"/>
      <c r="D75" s="57"/>
      <c r="E75" s="57"/>
      <c r="F75" s="57"/>
      <c r="G75" s="57"/>
      <c r="H75" s="57"/>
      <c r="I75" s="57"/>
      <c r="J75" s="57"/>
      <c r="K75" s="57"/>
      <c r="L75" s="13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24.96" customHeight="1">
      <c r="A76" s="34"/>
      <c r="B76" s="35"/>
      <c r="C76" s="25" t="s">
        <v>130</v>
      </c>
      <c r="D76" s="36"/>
      <c r="E76" s="36"/>
      <c r="F76" s="36"/>
      <c r="G76" s="36"/>
      <c r="H76" s="36"/>
      <c r="I76" s="36"/>
      <c r="J76" s="36"/>
      <c r="K76" s="36"/>
      <c r="L76" s="13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6.96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3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31" t="s">
        <v>14</v>
      </c>
      <c r="D78" s="36"/>
      <c r="E78" s="36"/>
      <c r="F78" s="36"/>
      <c r="G78" s="36"/>
      <c r="H78" s="36"/>
      <c r="I78" s="36"/>
      <c r="J78" s="36"/>
      <c r="K78" s="36"/>
      <c r="L78" s="13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6.5" customHeight="1">
      <c r="A79" s="34"/>
      <c r="B79" s="35"/>
      <c r="C79" s="36"/>
      <c r="D79" s="36"/>
      <c r="E79" s="164" t="str">
        <f>E7</f>
        <v>P + R Voroněž_aktualizace</v>
      </c>
      <c r="F79" s="31"/>
      <c r="G79" s="31"/>
      <c r="H79" s="31"/>
      <c r="I79" s="36"/>
      <c r="J79" s="36"/>
      <c r="K79" s="36"/>
      <c r="L79" s="13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1" customFormat="1" ht="12" customHeight="1">
      <c r="B80" s="23"/>
      <c r="C80" s="31" t="s">
        <v>113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34"/>
      <c r="B81" s="35"/>
      <c r="C81" s="36"/>
      <c r="D81" s="36"/>
      <c r="E81" s="164" t="s">
        <v>1002</v>
      </c>
      <c r="F81" s="36"/>
      <c r="G81" s="36"/>
      <c r="H81" s="36"/>
      <c r="I81" s="36"/>
      <c r="J81" s="36"/>
      <c r="K81" s="36"/>
      <c r="L81" s="13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2" customHeight="1">
      <c r="A82" s="34"/>
      <c r="B82" s="35"/>
      <c r="C82" s="31" t="s">
        <v>115</v>
      </c>
      <c r="D82" s="36"/>
      <c r="E82" s="36"/>
      <c r="F82" s="36"/>
      <c r="G82" s="36"/>
      <c r="H82" s="36"/>
      <c r="I82" s="36"/>
      <c r="J82" s="36"/>
      <c r="K82" s="36"/>
      <c r="L82" s="13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6.5" customHeight="1">
      <c r="A83" s="34"/>
      <c r="B83" s="35"/>
      <c r="C83" s="36"/>
      <c r="D83" s="36"/>
      <c r="E83" s="64" t="str">
        <f>E11</f>
        <v>SO 412.2 - Technologie závorového systému</v>
      </c>
      <c r="F83" s="36"/>
      <c r="G83" s="36"/>
      <c r="H83" s="36"/>
      <c r="I83" s="36"/>
      <c r="J83" s="36"/>
      <c r="K83" s="36"/>
      <c r="L83" s="13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6.96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3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2" customHeight="1">
      <c r="A85" s="34"/>
      <c r="B85" s="35"/>
      <c r="C85" s="31" t="s">
        <v>19</v>
      </c>
      <c r="D85" s="36"/>
      <c r="E85" s="36"/>
      <c r="F85" s="28" t="str">
        <f>F14</f>
        <v>Brno</v>
      </c>
      <c r="G85" s="36"/>
      <c r="H85" s="36"/>
      <c r="I85" s="31" t="s">
        <v>21</v>
      </c>
      <c r="J85" s="67" t="str">
        <f>IF(J14="","",J14)</f>
        <v>1. 10. 2025</v>
      </c>
      <c r="K85" s="36"/>
      <c r="L85" s="13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3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5.15" customHeight="1">
      <c r="A87" s="34"/>
      <c r="B87" s="35"/>
      <c r="C87" s="31" t="s">
        <v>23</v>
      </c>
      <c r="D87" s="36"/>
      <c r="E87" s="36"/>
      <c r="F87" s="28" t="str">
        <f>E17</f>
        <v>Brněnské komunikace, a.s.</v>
      </c>
      <c r="G87" s="36"/>
      <c r="H87" s="36"/>
      <c r="I87" s="31" t="s">
        <v>31</v>
      </c>
      <c r="J87" s="32" t="str">
        <f>E23</f>
        <v>AŽD Praha, s.r.o.</v>
      </c>
      <c r="K87" s="36"/>
      <c r="L87" s="13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5.15" customHeight="1">
      <c r="A88" s="34"/>
      <c r="B88" s="35"/>
      <c r="C88" s="31" t="s">
        <v>29</v>
      </c>
      <c r="D88" s="36"/>
      <c r="E88" s="36"/>
      <c r="F88" s="28" t="str">
        <f>IF(E20="","",E20)</f>
        <v xml:space="preserve"> </v>
      </c>
      <c r="G88" s="36"/>
      <c r="H88" s="36"/>
      <c r="I88" s="31" t="s">
        <v>36</v>
      </c>
      <c r="J88" s="32" t="str">
        <f>E26</f>
        <v>AŽD Praha, s.r.o.</v>
      </c>
      <c r="K88" s="36"/>
      <c r="L88" s="13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0.32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3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11" customFormat="1" ht="29.28" customHeight="1">
      <c r="A90" s="180"/>
      <c r="B90" s="181"/>
      <c r="C90" s="182" t="s">
        <v>131</v>
      </c>
      <c r="D90" s="183" t="s">
        <v>58</v>
      </c>
      <c r="E90" s="183" t="s">
        <v>54</v>
      </c>
      <c r="F90" s="183" t="s">
        <v>55</v>
      </c>
      <c r="G90" s="183" t="s">
        <v>132</v>
      </c>
      <c r="H90" s="183" t="s">
        <v>133</v>
      </c>
      <c r="I90" s="183" t="s">
        <v>134</v>
      </c>
      <c r="J90" s="183" t="s">
        <v>119</v>
      </c>
      <c r="K90" s="184" t="s">
        <v>135</v>
      </c>
      <c r="L90" s="185"/>
      <c r="M90" s="87" t="s">
        <v>17</v>
      </c>
      <c r="N90" s="88" t="s">
        <v>43</v>
      </c>
      <c r="O90" s="88" t="s">
        <v>136</v>
      </c>
      <c r="P90" s="88" t="s">
        <v>137</v>
      </c>
      <c r="Q90" s="88" t="s">
        <v>138</v>
      </c>
      <c r="R90" s="88" t="s">
        <v>139</v>
      </c>
      <c r="S90" s="88" t="s">
        <v>140</v>
      </c>
      <c r="T90" s="89" t="s">
        <v>141</v>
      </c>
      <c r="U90" s="180"/>
      <c r="V90" s="180"/>
      <c r="W90" s="180"/>
      <c r="X90" s="180"/>
      <c r="Y90" s="180"/>
      <c r="Z90" s="180"/>
      <c r="AA90" s="180"/>
      <c r="AB90" s="180"/>
      <c r="AC90" s="180"/>
      <c r="AD90" s="180"/>
      <c r="AE90" s="180"/>
    </row>
    <row r="91" s="2" customFormat="1" ht="22.8" customHeight="1">
      <c r="A91" s="34"/>
      <c r="B91" s="35"/>
      <c r="C91" s="94" t="s">
        <v>142</v>
      </c>
      <c r="D91" s="36"/>
      <c r="E91" s="36"/>
      <c r="F91" s="36"/>
      <c r="G91" s="36"/>
      <c r="H91" s="36"/>
      <c r="I91" s="36"/>
      <c r="J91" s="186">
        <f>BK91</f>
        <v>2426624.1200000001</v>
      </c>
      <c r="K91" s="36"/>
      <c r="L91" s="40"/>
      <c r="M91" s="90"/>
      <c r="N91" s="187"/>
      <c r="O91" s="91"/>
      <c r="P91" s="188">
        <f>P92+P276</f>
        <v>186.661</v>
      </c>
      <c r="Q91" s="91"/>
      <c r="R91" s="188">
        <f>R92+R276</f>
        <v>0.35846787000000002</v>
      </c>
      <c r="S91" s="91"/>
      <c r="T91" s="189">
        <f>T92+T276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72</v>
      </c>
      <c r="AU91" s="19" t="s">
        <v>120</v>
      </c>
      <c r="BK91" s="190">
        <f>BK92+BK276</f>
        <v>2426624.1200000001</v>
      </c>
    </row>
    <row r="92" s="12" customFormat="1" ht="25.92" customHeight="1">
      <c r="A92" s="12"/>
      <c r="B92" s="191"/>
      <c r="C92" s="192"/>
      <c r="D92" s="193" t="s">
        <v>72</v>
      </c>
      <c r="E92" s="194" t="s">
        <v>167</v>
      </c>
      <c r="F92" s="194" t="s">
        <v>168</v>
      </c>
      <c r="G92" s="192"/>
      <c r="H92" s="192"/>
      <c r="I92" s="192"/>
      <c r="J92" s="195">
        <f>BK92</f>
        <v>2321337.1200000001</v>
      </c>
      <c r="K92" s="192"/>
      <c r="L92" s="196"/>
      <c r="M92" s="197"/>
      <c r="N92" s="198"/>
      <c r="O92" s="198"/>
      <c r="P92" s="199">
        <f>P93+P158</f>
        <v>186.661</v>
      </c>
      <c r="Q92" s="198"/>
      <c r="R92" s="199">
        <f>R93+R158</f>
        <v>0.35846787000000002</v>
      </c>
      <c r="S92" s="198"/>
      <c r="T92" s="200">
        <f>T93+T158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169</v>
      </c>
      <c r="AT92" s="202" t="s">
        <v>72</v>
      </c>
      <c r="AU92" s="202" t="s">
        <v>73</v>
      </c>
      <c r="AY92" s="201" t="s">
        <v>145</v>
      </c>
      <c r="BK92" s="203">
        <f>BK93+BK158</f>
        <v>2321337.1200000001</v>
      </c>
    </row>
    <row r="93" s="12" customFormat="1" ht="22.8" customHeight="1">
      <c r="A93" s="12"/>
      <c r="B93" s="191"/>
      <c r="C93" s="192"/>
      <c r="D93" s="193" t="s">
        <v>72</v>
      </c>
      <c r="E93" s="204" t="s">
        <v>170</v>
      </c>
      <c r="F93" s="204" t="s">
        <v>171</v>
      </c>
      <c r="G93" s="192"/>
      <c r="H93" s="192"/>
      <c r="I93" s="192"/>
      <c r="J93" s="205">
        <f>BK93</f>
        <v>84539.419999999998</v>
      </c>
      <c r="K93" s="192"/>
      <c r="L93" s="196"/>
      <c r="M93" s="197"/>
      <c r="N93" s="198"/>
      <c r="O93" s="198"/>
      <c r="P93" s="199">
        <f>SUM(P94:P157)</f>
        <v>72.168000000000006</v>
      </c>
      <c r="Q93" s="198"/>
      <c r="R93" s="199">
        <f>SUM(R94:R157)</f>
        <v>0.33322787000000004</v>
      </c>
      <c r="S93" s="198"/>
      <c r="T93" s="200">
        <f>SUM(T94:T157)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169</v>
      </c>
      <c r="AT93" s="202" t="s">
        <v>72</v>
      </c>
      <c r="AU93" s="202" t="s">
        <v>80</v>
      </c>
      <c r="AY93" s="201" t="s">
        <v>145</v>
      </c>
      <c r="BK93" s="203">
        <f>SUM(BK94:BK157)</f>
        <v>84539.419999999998</v>
      </c>
    </row>
    <row r="94" s="2" customFormat="1" ht="24.15" customHeight="1">
      <c r="A94" s="34"/>
      <c r="B94" s="35"/>
      <c r="C94" s="206" t="s">
        <v>80</v>
      </c>
      <c r="D94" s="206" t="s">
        <v>147</v>
      </c>
      <c r="E94" s="207" t="s">
        <v>172</v>
      </c>
      <c r="F94" s="208" t="s">
        <v>173</v>
      </c>
      <c r="G94" s="209" t="s">
        <v>174</v>
      </c>
      <c r="H94" s="210">
        <v>376</v>
      </c>
      <c r="I94" s="211">
        <v>69.099999999999994</v>
      </c>
      <c r="J94" s="211">
        <f>ROUND(I94*H94,2)</f>
        <v>25981.599999999999</v>
      </c>
      <c r="K94" s="208" t="s">
        <v>151</v>
      </c>
      <c r="L94" s="40"/>
      <c r="M94" s="212" t="s">
        <v>17</v>
      </c>
      <c r="N94" s="213" t="s">
        <v>44</v>
      </c>
      <c r="O94" s="214">
        <v>0.127</v>
      </c>
      <c r="P94" s="214">
        <f>O94*H94</f>
        <v>47.752000000000002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16" t="s">
        <v>175</v>
      </c>
      <c r="AT94" s="216" t="s">
        <v>147</v>
      </c>
      <c r="AU94" s="216" t="s">
        <v>82</v>
      </c>
      <c r="AY94" s="19" t="s">
        <v>145</v>
      </c>
      <c r="BE94" s="217">
        <f>IF(N94="základní",J94,0)</f>
        <v>25981.599999999999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9" t="s">
        <v>80</v>
      </c>
      <c r="BK94" s="217">
        <f>ROUND(I94*H94,2)</f>
        <v>25981.599999999999</v>
      </c>
      <c r="BL94" s="19" t="s">
        <v>175</v>
      </c>
      <c r="BM94" s="216" t="s">
        <v>1070</v>
      </c>
    </row>
    <row r="95" s="2" customFormat="1">
      <c r="A95" s="34"/>
      <c r="B95" s="35"/>
      <c r="C95" s="36"/>
      <c r="D95" s="218" t="s">
        <v>154</v>
      </c>
      <c r="E95" s="36"/>
      <c r="F95" s="219" t="s">
        <v>177</v>
      </c>
      <c r="G95" s="36"/>
      <c r="H95" s="36"/>
      <c r="I95" s="36"/>
      <c r="J95" s="36"/>
      <c r="K95" s="36"/>
      <c r="L95" s="40"/>
      <c r="M95" s="220"/>
      <c r="N95" s="221"/>
      <c r="O95" s="79"/>
      <c r="P95" s="79"/>
      <c r="Q95" s="79"/>
      <c r="R95" s="79"/>
      <c r="S95" s="79"/>
      <c r="T95" s="80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9" t="s">
        <v>154</v>
      </c>
      <c r="AU95" s="19" t="s">
        <v>82</v>
      </c>
    </row>
    <row r="96" s="2" customFormat="1">
      <c r="A96" s="34"/>
      <c r="B96" s="35"/>
      <c r="C96" s="36"/>
      <c r="D96" s="222" t="s">
        <v>156</v>
      </c>
      <c r="E96" s="36"/>
      <c r="F96" s="223" t="s">
        <v>178</v>
      </c>
      <c r="G96" s="36"/>
      <c r="H96" s="36"/>
      <c r="I96" s="36"/>
      <c r="J96" s="36"/>
      <c r="K96" s="36"/>
      <c r="L96" s="40"/>
      <c r="M96" s="220"/>
      <c r="N96" s="221"/>
      <c r="O96" s="79"/>
      <c r="P96" s="79"/>
      <c r="Q96" s="79"/>
      <c r="R96" s="79"/>
      <c r="S96" s="79"/>
      <c r="T96" s="80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9" t="s">
        <v>156</v>
      </c>
      <c r="AU96" s="19" t="s">
        <v>82</v>
      </c>
    </row>
    <row r="97" s="13" customFormat="1">
      <c r="A97" s="13"/>
      <c r="B97" s="224"/>
      <c r="C97" s="225"/>
      <c r="D97" s="218" t="s">
        <v>158</v>
      </c>
      <c r="E97" s="226" t="s">
        <v>17</v>
      </c>
      <c r="F97" s="227" t="s">
        <v>1005</v>
      </c>
      <c r="G97" s="225"/>
      <c r="H97" s="226" t="s">
        <v>17</v>
      </c>
      <c r="I97" s="225"/>
      <c r="J97" s="225"/>
      <c r="K97" s="225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158</v>
      </c>
      <c r="AU97" s="232" t="s">
        <v>82</v>
      </c>
      <c r="AV97" s="13" t="s">
        <v>80</v>
      </c>
      <c r="AW97" s="13" t="s">
        <v>35</v>
      </c>
      <c r="AX97" s="13" t="s">
        <v>73</v>
      </c>
      <c r="AY97" s="232" t="s">
        <v>145</v>
      </c>
    </row>
    <row r="98" s="13" customFormat="1">
      <c r="A98" s="13"/>
      <c r="B98" s="224"/>
      <c r="C98" s="225"/>
      <c r="D98" s="218" t="s">
        <v>158</v>
      </c>
      <c r="E98" s="226" t="s">
        <v>17</v>
      </c>
      <c r="F98" s="227" t="s">
        <v>179</v>
      </c>
      <c r="G98" s="225"/>
      <c r="H98" s="226" t="s">
        <v>17</v>
      </c>
      <c r="I98" s="225"/>
      <c r="J98" s="225"/>
      <c r="K98" s="225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158</v>
      </c>
      <c r="AU98" s="232" t="s">
        <v>82</v>
      </c>
      <c r="AV98" s="13" t="s">
        <v>80</v>
      </c>
      <c r="AW98" s="13" t="s">
        <v>35</v>
      </c>
      <c r="AX98" s="13" t="s">
        <v>73</v>
      </c>
      <c r="AY98" s="232" t="s">
        <v>145</v>
      </c>
    </row>
    <row r="99" s="14" customFormat="1">
      <c r="A99" s="14"/>
      <c r="B99" s="233"/>
      <c r="C99" s="234"/>
      <c r="D99" s="218" t="s">
        <v>158</v>
      </c>
      <c r="E99" s="235" t="s">
        <v>17</v>
      </c>
      <c r="F99" s="236" t="s">
        <v>1071</v>
      </c>
      <c r="G99" s="234"/>
      <c r="H99" s="237">
        <v>376</v>
      </c>
      <c r="I99" s="234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2" t="s">
        <v>158</v>
      </c>
      <c r="AU99" s="242" t="s">
        <v>82</v>
      </c>
      <c r="AV99" s="14" t="s">
        <v>82</v>
      </c>
      <c r="AW99" s="14" t="s">
        <v>35</v>
      </c>
      <c r="AX99" s="14" t="s">
        <v>80</v>
      </c>
      <c r="AY99" s="242" t="s">
        <v>145</v>
      </c>
    </row>
    <row r="100" s="2" customFormat="1" ht="16.5" customHeight="1">
      <c r="A100" s="34"/>
      <c r="B100" s="35"/>
      <c r="C100" s="243" t="s">
        <v>82</v>
      </c>
      <c r="D100" s="243" t="s">
        <v>167</v>
      </c>
      <c r="E100" s="244" t="s">
        <v>181</v>
      </c>
      <c r="F100" s="245" t="s">
        <v>182</v>
      </c>
      <c r="G100" s="246" t="s">
        <v>183</v>
      </c>
      <c r="H100" s="247">
        <v>150.40000000000001</v>
      </c>
      <c r="I100" s="248">
        <v>57.399999999999999</v>
      </c>
      <c r="J100" s="248">
        <f>ROUND(I100*H100,2)</f>
        <v>8632.9599999999991</v>
      </c>
      <c r="K100" s="245" t="s">
        <v>151</v>
      </c>
      <c r="L100" s="249"/>
      <c r="M100" s="250" t="s">
        <v>17</v>
      </c>
      <c r="N100" s="251" t="s">
        <v>44</v>
      </c>
      <c r="O100" s="214">
        <v>0</v>
      </c>
      <c r="P100" s="214">
        <f>O100*H100</f>
        <v>0</v>
      </c>
      <c r="Q100" s="214">
        <v>0.001</v>
      </c>
      <c r="R100" s="214">
        <f>Q100*H100</f>
        <v>0.15040000000000001</v>
      </c>
      <c r="S100" s="214">
        <v>0</v>
      </c>
      <c r="T100" s="215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16" t="s">
        <v>184</v>
      </c>
      <c r="AT100" s="216" t="s">
        <v>167</v>
      </c>
      <c r="AU100" s="216" t="s">
        <v>82</v>
      </c>
      <c r="AY100" s="19" t="s">
        <v>145</v>
      </c>
      <c r="BE100" s="217">
        <f>IF(N100="základní",J100,0)</f>
        <v>8632.9599999999991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9" t="s">
        <v>80</v>
      </c>
      <c r="BK100" s="217">
        <f>ROUND(I100*H100,2)</f>
        <v>8632.9599999999991</v>
      </c>
      <c r="BL100" s="19" t="s">
        <v>175</v>
      </c>
      <c r="BM100" s="216" t="s">
        <v>1072</v>
      </c>
    </row>
    <row r="101" s="2" customFormat="1">
      <c r="A101" s="34"/>
      <c r="B101" s="35"/>
      <c r="C101" s="36"/>
      <c r="D101" s="218" t="s">
        <v>154</v>
      </c>
      <c r="E101" s="36"/>
      <c r="F101" s="219" t="s">
        <v>182</v>
      </c>
      <c r="G101" s="36"/>
      <c r="H101" s="36"/>
      <c r="I101" s="36"/>
      <c r="J101" s="36"/>
      <c r="K101" s="36"/>
      <c r="L101" s="40"/>
      <c r="M101" s="220"/>
      <c r="N101" s="221"/>
      <c r="O101" s="79"/>
      <c r="P101" s="79"/>
      <c r="Q101" s="79"/>
      <c r="R101" s="79"/>
      <c r="S101" s="79"/>
      <c r="T101" s="80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9" t="s">
        <v>154</v>
      </c>
      <c r="AU101" s="19" t="s">
        <v>82</v>
      </c>
    </row>
    <row r="102" s="13" customFormat="1">
      <c r="A102" s="13"/>
      <c r="B102" s="224"/>
      <c r="C102" s="225"/>
      <c r="D102" s="218" t="s">
        <v>158</v>
      </c>
      <c r="E102" s="226" t="s">
        <v>17</v>
      </c>
      <c r="F102" s="227" t="s">
        <v>186</v>
      </c>
      <c r="G102" s="225"/>
      <c r="H102" s="226" t="s">
        <v>17</v>
      </c>
      <c r="I102" s="225"/>
      <c r="J102" s="225"/>
      <c r="K102" s="225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158</v>
      </c>
      <c r="AU102" s="232" t="s">
        <v>82</v>
      </c>
      <c r="AV102" s="13" t="s">
        <v>80</v>
      </c>
      <c r="AW102" s="13" t="s">
        <v>35</v>
      </c>
      <c r="AX102" s="13" t="s">
        <v>73</v>
      </c>
      <c r="AY102" s="232" t="s">
        <v>145</v>
      </c>
    </row>
    <row r="103" s="13" customFormat="1">
      <c r="A103" s="13"/>
      <c r="B103" s="224"/>
      <c r="C103" s="225"/>
      <c r="D103" s="218" t="s">
        <v>158</v>
      </c>
      <c r="E103" s="226" t="s">
        <v>17</v>
      </c>
      <c r="F103" s="227" t="s">
        <v>187</v>
      </c>
      <c r="G103" s="225"/>
      <c r="H103" s="226" t="s">
        <v>17</v>
      </c>
      <c r="I103" s="225"/>
      <c r="J103" s="225"/>
      <c r="K103" s="225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158</v>
      </c>
      <c r="AU103" s="232" t="s">
        <v>82</v>
      </c>
      <c r="AV103" s="13" t="s">
        <v>80</v>
      </c>
      <c r="AW103" s="13" t="s">
        <v>35</v>
      </c>
      <c r="AX103" s="13" t="s">
        <v>73</v>
      </c>
      <c r="AY103" s="232" t="s">
        <v>145</v>
      </c>
    </row>
    <row r="104" s="13" customFormat="1">
      <c r="A104" s="13"/>
      <c r="B104" s="224"/>
      <c r="C104" s="225"/>
      <c r="D104" s="218" t="s">
        <v>158</v>
      </c>
      <c r="E104" s="226" t="s">
        <v>17</v>
      </c>
      <c r="F104" s="227" t="s">
        <v>1005</v>
      </c>
      <c r="G104" s="225"/>
      <c r="H104" s="226" t="s">
        <v>17</v>
      </c>
      <c r="I104" s="225"/>
      <c r="J104" s="225"/>
      <c r="K104" s="225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158</v>
      </c>
      <c r="AU104" s="232" t="s">
        <v>82</v>
      </c>
      <c r="AV104" s="13" t="s">
        <v>80</v>
      </c>
      <c r="AW104" s="13" t="s">
        <v>35</v>
      </c>
      <c r="AX104" s="13" t="s">
        <v>73</v>
      </c>
      <c r="AY104" s="232" t="s">
        <v>145</v>
      </c>
    </row>
    <row r="105" s="13" customFormat="1">
      <c r="A105" s="13"/>
      <c r="B105" s="224"/>
      <c r="C105" s="225"/>
      <c r="D105" s="218" t="s">
        <v>158</v>
      </c>
      <c r="E105" s="226" t="s">
        <v>17</v>
      </c>
      <c r="F105" s="227" t="s">
        <v>179</v>
      </c>
      <c r="G105" s="225"/>
      <c r="H105" s="226" t="s">
        <v>17</v>
      </c>
      <c r="I105" s="225"/>
      <c r="J105" s="225"/>
      <c r="K105" s="225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158</v>
      </c>
      <c r="AU105" s="232" t="s">
        <v>82</v>
      </c>
      <c r="AV105" s="13" t="s">
        <v>80</v>
      </c>
      <c r="AW105" s="13" t="s">
        <v>35</v>
      </c>
      <c r="AX105" s="13" t="s">
        <v>73</v>
      </c>
      <c r="AY105" s="232" t="s">
        <v>145</v>
      </c>
    </row>
    <row r="106" s="14" customFormat="1">
      <c r="A106" s="14"/>
      <c r="B106" s="233"/>
      <c r="C106" s="234"/>
      <c r="D106" s="218" t="s">
        <v>158</v>
      </c>
      <c r="E106" s="235" t="s">
        <v>17</v>
      </c>
      <c r="F106" s="236" t="s">
        <v>1073</v>
      </c>
      <c r="G106" s="234"/>
      <c r="H106" s="237">
        <v>150.40000000000001</v>
      </c>
      <c r="I106" s="234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158</v>
      </c>
      <c r="AU106" s="242" t="s">
        <v>82</v>
      </c>
      <c r="AV106" s="14" t="s">
        <v>82</v>
      </c>
      <c r="AW106" s="14" t="s">
        <v>35</v>
      </c>
      <c r="AX106" s="14" t="s">
        <v>80</v>
      </c>
      <c r="AY106" s="242" t="s">
        <v>145</v>
      </c>
    </row>
    <row r="107" s="2" customFormat="1" ht="37.8" customHeight="1">
      <c r="A107" s="34"/>
      <c r="B107" s="35"/>
      <c r="C107" s="206" t="s">
        <v>169</v>
      </c>
      <c r="D107" s="206" t="s">
        <v>147</v>
      </c>
      <c r="E107" s="207" t="s">
        <v>525</v>
      </c>
      <c r="F107" s="208" t="s">
        <v>526</v>
      </c>
      <c r="G107" s="209" t="s">
        <v>174</v>
      </c>
      <c r="H107" s="210">
        <v>23</v>
      </c>
      <c r="I107" s="211">
        <v>29.699999999999999</v>
      </c>
      <c r="J107" s="211">
        <f>ROUND(I107*H107,2)</f>
        <v>683.10000000000002</v>
      </c>
      <c r="K107" s="208" t="s">
        <v>151</v>
      </c>
      <c r="L107" s="40"/>
      <c r="M107" s="212" t="s">
        <v>17</v>
      </c>
      <c r="N107" s="213" t="s">
        <v>44</v>
      </c>
      <c r="O107" s="214">
        <v>0.045999999999999999</v>
      </c>
      <c r="P107" s="214">
        <f>O107*H107</f>
        <v>1.0580000000000001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16" t="s">
        <v>175</v>
      </c>
      <c r="AT107" s="216" t="s">
        <v>147</v>
      </c>
      <c r="AU107" s="216" t="s">
        <v>82</v>
      </c>
      <c r="AY107" s="19" t="s">
        <v>145</v>
      </c>
      <c r="BE107" s="217">
        <f>IF(N107="základní",J107,0)</f>
        <v>683.10000000000002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9" t="s">
        <v>80</v>
      </c>
      <c r="BK107" s="217">
        <f>ROUND(I107*H107,2)</f>
        <v>683.10000000000002</v>
      </c>
      <c r="BL107" s="19" t="s">
        <v>175</v>
      </c>
      <c r="BM107" s="216" t="s">
        <v>1074</v>
      </c>
    </row>
    <row r="108" s="2" customFormat="1">
      <c r="A108" s="34"/>
      <c r="B108" s="35"/>
      <c r="C108" s="36"/>
      <c r="D108" s="218" t="s">
        <v>154</v>
      </c>
      <c r="E108" s="36"/>
      <c r="F108" s="219" t="s">
        <v>528</v>
      </c>
      <c r="G108" s="36"/>
      <c r="H108" s="36"/>
      <c r="I108" s="36"/>
      <c r="J108" s="36"/>
      <c r="K108" s="36"/>
      <c r="L108" s="40"/>
      <c r="M108" s="220"/>
      <c r="N108" s="221"/>
      <c r="O108" s="79"/>
      <c r="P108" s="79"/>
      <c r="Q108" s="79"/>
      <c r="R108" s="79"/>
      <c r="S108" s="79"/>
      <c r="T108" s="80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9" t="s">
        <v>154</v>
      </c>
      <c r="AU108" s="19" t="s">
        <v>82</v>
      </c>
    </row>
    <row r="109" s="2" customFormat="1">
      <c r="A109" s="34"/>
      <c r="B109" s="35"/>
      <c r="C109" s="36"/>
      <c r="D109" s="222" t="s">
        <v>156</v>
      </c>
      <c r="E109" s="36"/>
      <c r="F109" s="223" t="s">
        <v>529</v>
      </c>
      <c r="G109" s="36"/>
      <c r="H109" s="36"/>
      <c r="I109" s="36"/>
      <c r="J109" s="36"/>
      <c r="K109" s="36"/>
      <c r="L109" s="40"/>
      <c r="M109" s="220"/>
      <c r="N109" s="221"/>
      <c r="O109" s="79"/>
      <c r="P109" s="79"/>
      <c r="Q109" s="79"/>
      <c r="R109" s="79"/>
      <c r="S109" s="79"/>
      <c r="T109" s="80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156</v>
      </c>
      <c r="AU109" s="19" t="s">
        <v>82</v>
      </c>
    </row>
    <row r="110" s="13" customFormat="1">
      <c r="A110" s="13"/>
      <c r="B110" s="224"/>
      <c r="C110" s="225"/>
      <c r="D110" s="218" t="s">
        <v>158</v>
      </c>
      <c r="E110" s="226" t="s">
        <v>17</v>
      </c>
      <c r="F110" s="227" t="s">
        <v>1005</v>
      </c>
      <c r="G110" s="225"/>
      <c r="H110" s="226" t="s">
        <v>17</v>
      </c>
      <c r="I110" s="225"/>
      <c r="J110" s="225"/>
      <c r="K110" s="225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158</v>
      </c>
      <c r="AU110" s="232" t="s">
        <v>82</v>
      </c>
      <c r="AV110" s="13" t="s">
        <v>80</v>
      </c>
      <c r="AW110" s="13" t="s">
        <v>35</v>
      </c>
      <c r="AX110" s="13" t="s">
        <v>73</v>
      </c>
      <c r="AY110" s="232" t="s">
        <v>145</v>
      </c>
    </row>
    <row r="111" s="13" customFormat="1">
      <c r="A111" s="13"/>
      <c r="B111" s="224"/>
      <c r="C111" s="225"/>
      <c r="D111" s="218" t="s">
        <v>158</v>
      </c>
      <c r="E111" s="226" t="s">
        <v>17</v>
      </c>
      <c r="F111" s="227" t="s">
        <v>530</v>
      </c>
      <c r="G111" s="225"/>
      <c r="H111" s="226" t="s">
        <v>17</v>
      </c>
      <c r="I111" s="225"/>
      <c r="J111" s="225"/>
      <c r="K111" s="225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158</v>
      </c>
      <c r="AU111" s="232" t="s">
        <v>82</v>
      </c>
      <c r="AV111" s="13" t="s">
        <v>80</v>
      </c>
      <c r="AW111" s="13" t="s">
        <v>35</v>
      </c>
      <c r="AX111" s="13" t="s">
        <v>73</v>
      </c>
      <c r="AY111" s="232" t="s">
        <v>145</v>
      </c>
    </row>
    <row r="112" s="14" customFormat="1">
      <c r="A112" s="14"/>
      <c r="B112" s="233"/>
      <c r="C112" s="234"/>
      <c r="D112" s="218" t="s">
        <v>158</v>
      </c>
      <c r="E112" s="235" t="s">
        <v>17</v>
      </c>
      <c r="F112" s="236" t="s">
        <v>1075</v>
      </c>
      <c r="G112" s="234"/>
      <c r="H112" s="237">
        <v>23</v>
      </c>
      <c r="I112" s="234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2" t="s">
        <v>158</v>
      </c>
      <c r="AU112" s="242" t="s">
        <v>82</v>
      </c>
      <c r="AV112" s="14" t="s">
        <v>82</v>
      </c>
      <c r="AW112" s="14" t="s">
        <v>35</v>
      </c>
      <c r="AX112" s="14" t="s">
        <v>80</v>
      </c>
      <c r="AY112" s="242" t="s">
        <v>145</v>
      </c>
    </row>
    <row r="113" s="2" customFormat="1" ht="24.15" customHeight="1">
      <c r="A113" s="34"/>
      <c r="B113" s="35"/>
      <c r="C113" s="243" t="s">
        <v>152</v>
      </c>
      <c r="D113" s="243" t="s">
        <v>167</v>
      </c>
      <c r="E113" s="244" t="s">
        <v>531</v>
      </c>
      <c r="F113" s="245" t="s">
        <v>532</v>
      </c>
      <c r="G113" s="246" t="s">
        <v>174</v>
      </c>
      <c r="H113" s="247">
        <v>24.149999999999999</v>
      </c>
      <c r="I113" s="248">
        <v>16.5</v>
      </c>
      <c r="J113" s="248">
        <f>ROUND(I113*H113,2)</f>
        <v>398.48000000000002</v>
      </c>
      <c r="K113" s="245" t="s">
        <v>151</v>
      </c>
      <c r="L113" s="249"/>
      <c r="M113" s="250" t="s">
        <v>17</v>
      </c>
      <c r="N113" s="251" t="s">
        <v>44</v>
      </c>
      <c r="O113" s="214">
        <v>0</v>
      </c>
      <c r="P113" s="214">
        <f>O113*H113</f>
        <v>0</v>
      </c>
      <c r="Q113" s="214">
        <v>0.00012</v>
      </c>
      <c r="R113" s="214">
        <f>Q113*H113</f>
        <v>0.002898</v>
      </c>
      <c r="S113" s="214">
        <v>0</v>
      </c>
      <c r="T113" s="215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16" t="s">
        <v>184</v>
      </c>
      <c r="AT113" s="216" t="s">
        <v>167</v>
      </c>
      <c r="AU113" s="216" t="s">
        <v>82</v>
      </c>
      <c r="AY113" s="19" t="s">
        <v>145</v>
      </c>
      <c r="BE113" s="217">
        <f>IF(N113="základní",J113,0)</f>
        <v>398.48000000000002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9" t="s">
        <v>80</v>
      </c>
      <c r="BK113" s="217">
        <f>ROUND(I113*H113,2)</f>
        <v>398.48000000000002</v>
      </c>
      <c r="BL113" s="19" t="s">
        <v>175</v>
      </c>
      <c r="BM113" s="216" t="s">
        <v>1076</v>
      </c>
    </row>
    <row r="114" s="2" customFormat="1">
      <c r="A114" s="34"/>
      <c r="B114" s="35"/>
      <c r="C114" s="36"/>
      <c r="D114" s="218" t="s">
        <v>154</v>
      </c>
      <c r="E114" s="36"/>
      <c r="F114" s="219" t="s">
        <v>532</v>
      </c>
      <c r="G114" s="36"/>
      <c r="H114" s="36"/>
      <c r="I114" s="36"/>
      <c r="J114" s="36"/>
      <c r="K114" s="36"/>
      <c r="L114" s="40"/>
      <c r="M114" s="220"/>
      <c r="N114" s="221"/>
      <c r="O114" s="79"/>
      <c r="P114" s="79"/>
      <c r="Q114" s="79"/>
      <c r="R114" s="79"/>
      <c r="S114" s="79"/>
      <c r="T114" s="80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9" t="s">
        <v>154</v>
      </c>
      <c r="AU114" s="19" t="s">
        <v>82</v>
      </c>
    </row>
    <row r="115" s="13" customFormat="1">
      <c r="A115" s="13"/>
      <c r="B115" s="224"/>
      <c r="C115" s="225"/>
      <c r="D115" s="218" t="s">
        <v>158</v>
      </c>
      <c r="E115" s="226" t="s">
        <v>17</v>
      </c>
      <c r="F115" s="227" t="s">
        <v>1005</v>
      </c>
      <c r="G115" s="225"/>
      <c r="H115" s="226" t="s">
        <v>17</v>
      </c>
      <c r="I115" s="225"/>
      <c r="J115" s="225"/>
      <c r="K115" s="225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158</v>
      </c>
      <c r="AU115" s="232" t="s">
        <v>82</v>
      </c>
      <c r="AV115" s="13" t="s">
        <v>80</v>
      </c>
      <c r="AW115" s="13" t="s">
        <v>35</v>
      </c>
      <c r="AX115" s="13" t="s">
        <v>73</v>
      </c>
      <c r="AY115" s="232" t="s">
        <v>145</v>
      </c>
    </row>
    <row r="116" s="13" customFormat="1">
      <c r="A116" s="13"/>
      <c r="B116" s="224"/>
      <c r="C116" s="225"/>
      <c r="D116" s="218" t="s">
        <v>158</v>
      </c>
      <c r="E116" s="226" t="s">
        <v>17</v>
      </c>
      <c r="F116" s="227" t="s">
        <v>530</v>
      </c>
      <c r="G116" s="225"/>
      <c r="H116" s="226" t="s">
        <v>17</v>
      </c>
      <c r="I116" s="225"/>
      <c r="J116" s="225"/>
      <c r="K116" s="225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158</v>
      </c>
      <c r="AU116" s="232" t="s">
        <v>82</v>
      </c>
      <c r="AV116" s="13" t="s">
        <v>80</v>
      </c>
      <c r="AW116" s="13" t="s">
        <v>35</v>
      </c>
      <c r="AX116" s="13" t="s">
        <v>73</v>
      </c>
      <c r="AY116" s="232" t="s">
        <v>145</v>
      </c>
    </row>
    <row r="117" s="13" customFormat="1">
      <c r="A117" s="13"/>
      <c r="B117" s="224"/>
      <c r="C117" s="225"/>
      <c r="D117" s="218" t="s">
        <v>158</v>
      </c>
      <c r="E117" s="226" t="s">
        <v>17</v>
      </c>
      <c r="F117" s="227" t="s">
        <v>201</v>
      </c>
      <c r="G117" s="225"/>
      <c r="H117" s="226" t="s">
        <v>17</v>
      </c>
      <c r="I117" s="225"/>
      <c r="J117" s="225"/>
      <c r="K117" s="225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158</v>
      </c>
      <c r="AU117" s="232" t="s">
        <v>82</v>
      </c>
      <c r="AV117" s="13" t="s">
        <v>80</v>
      </c>
      <c r="AW117" s="13" t="s">
        <v>35</v>
      </c>
      <c r="AX117" s="13" t="s">
        <v>73</v>
      </c>
      <c r="AY117" s="232" t="s">
        <v>145</v>
      </c>
    </row>
    <row r="118" s="14" customFormat="1">
      <c r="A118" s="14"/>
      <c r="B118" s="233"/>
      <c r="C118" s="234"/>
      <c r="D118" s="218" t="s">
        <v>158</v>
      </c>
      <c r="E118" s="235" t="s">
        <v>17</v>
      </c>
      <c r="F118" s="236" t="s">
        <v>1077</v>
      </c>
      <c r="G118" s="234"/>
      <c r="H118" s="237">
        <v>24.149999999999999</v>
      </c>
      <c r="I118" s="234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2" t="s">
        <v>158</v>
      </c>
      <c r="AU118" s="242" t="s">
        <v>82</v>
      </c>
      <c r="AV118" s="14" t="s">
        <v>82</v>
      </c>
      <c r="AW118" s="14" t="s">
        <v>35</v>
      </c>
      <c r="AX118" s="14" t="s">
        <v>80</v>
      </c>
      <c r="AY118" s="242" t="s">
        <v>145</v>
      </c>
    </row>
    <row r="119" s="2" customFormat="1" ht="37.8" customHeight="1">
      <c r="A119" s="34"/>
      <c r="B119" s="35"/>
      <c r="C119" s="206" t="s">
        <v>189</v>
      </c>
      <c r="D119" s="206" t="s">
        <v>147</v>
      </c>
      <c r="E119" s="207" t="s">
        <v>525</v>
      </c>
      <c r="F119" s="208" t="s">
        <v>526</v>
      </c>
      <c r="G119" s="209" t="s">
        <v>174</v>
      </c>
      <c r="H119" s="210">
        <v>319</v>
      </c>
      <c r="I119" s="211">
        <v>29.699999999999999</v>
      </c>
      <c r="J119" s="211">
        <f>ROUND(I119*H119,2)</f>
        <v>9474.2999999999993</v>
      </c>
      <c r="K119" s="208" t="s">
        <v>151</v>
      </c>
      <c r="L119" s="40"/>
      <c r="M119" s="212" t="s">
        <v>17</v>
      </c>
      <c r="N119" s="213" t="s">
        <v>44</v>
      </c>
      <c r="O119" s="214">
        <v>0.045999999999999999</v>
      </c>
      <c r="P119" s="214">
        <f>O119*H119</f>
        <v>14.674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6" t="s">
        <v>175</v>
      </c>
      <c r="AT119" s="216" t="s">
        <v>147</v>
      </c>
      <c r="AU119" s="216" t="s">
        <v>82</v>
      </c>
      <c r="AY119" s="19" t="s">
        <v>145</v>
      </c>
      <c r="BE119" s="217">
        <f>IF(N119="základní",J119,0)</f>
        <v>9474.2999999999993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9" t="s">
        <v>80</v>
      </c>
      <c r="BK119" s="217">
        <f>ROUND(I119*H119,2)</f>
        <v>9474.2999999999993</v>
      </c>
      <c r="BL119" s="19" t="s">
        <v>175</v>
      </c>
      <c r="BM119" s="216" t="s">
        <v>1078</v>
      </c>
    </row>
    <row r="120" s="2" customFormat="1">
      <c r="A120" s="34"/>
      <c r="B120" s="35"/>
      <c r="C120" s="36"/>
      <c r="D120" s="218" t="s">
        <v>154</v>
      </c>
      <c r="E120" s="36"/>
      <c r="F120" s="219" t="s">
        <v>528</v>
      </c>
      <c r="G120" s="36"/>
      <c r="H120" s="36"/>
      <c r="I120" s="36"/>
      <c r="J120" s="36"/>
      <c r="K120" s="36"/>
      <c r="L120" s="40"/>
      <c r="M120" s="220"/>
      <c r="N120" s="221"/>
      <c r="O120" s="79"/>
      <c r="P120" s="79"/>
      <c r="Q120" s="79"/>
      <c r="R120" s="79"/>
      <c r="S120" s="79"/>
      <c r="T120" s="80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9" t="s">
        <v>154</v>
      </c>
      <c r="AU120" s="19" t="s">
        <v>82</v>
      </c>
    </row>
    <row r="121" s="2" customFormat="1">
      <c r="A121" s="34"/>
      <c r="B121" s="35"/>
      <c r="C121" s="36"/>
      <c r="D121" s="222" t="s">
        <v>156</v>
      </c>
      <c r="E121" s="36"/>
      <c r="F121" s="223" t="s">
        <v>529</v>
      </c>
      <c r="G121" s="36"/>
      <c r="H121" s="36"/>
      <c r="I121" s="36"/>
      <c r="J121" s="36"/>
      <c r="K121" s="36"/>
      <c r="L121" s="40"/>
      <c r="M121" s="220"/>
      <c r="N121" s="221"/>
      <c r="O121" s="79"/>
      <c r="P121" s="79"/>
      <c r="Q121" s="79"/>
      <c r="R121" s="79"/>
      <c r="S121" s="79"/>
      <c r="T121" s="80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9" t="s">
        <v>156</v>
      </c>
      <c r="AU121" s="19" t="s">
        <v>82</v>
      </c>
    </row>
    <row r="122" s="13" customFormat="1">
      <c r="A122" s="13"/>
      <c r="B122" s="224"/>
      <c r="C122" s="225"/>
      <c r="D122" s="218" t="s">
        <v>158</v>
      </c>
      <c r="E122" s="226" t="s">
        <v>17</v>
      </c>
      <c r="F122" s="227" t="s">
        <v>1005</v>
      </c>
      <c r="G122" s="225"/>
      <c r="H122" s="226" t="s">
        <v>17</v>
      </c>
      <c r="I122" s="225"/>
      <c r="J122" s="225"/>
      <c r="K122" s="225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158</v>
      </c>
      <c r="AU122" s="232" t="s">
        <v>82</v>
      </c>
      <c r="AV122" s="13" t="s">
        <v>80</v>
      </c>
      <c r="AW122" s="13" t="s">
        <v>35</v>
      </c>
      <c r="AX122" s="13" t="s">
        <v>73</v>
      </c>
      <c r="AY122" s="232" t="s">
        <v>145</v>
      </c>
    </row>
    <row r="123" s="13" customFormat="1">
      <c r="A123" s="13"/>
      <c r="B123" s="224"/>
      <c r="C123" s="225"/>
      <c r="D123" s="218" t="s">
        <v>158</v>
      </c>
      <c r="E123" s="226" t="s">
        <v>17</v>
      </c>
      <c r="F123" s="227" t="s">
        <v>536</v>
      </c>
      <c r="G123" s="225"/>
      <c r="H123" s="226" t="s">
        <v>17</v>
      </c>
      <c r="I123" s="225"/>
      <c r="J123" s="225"/>
      <c r="K123" s="225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158</v>
      </c>
      <c r="AU123" s="232" t="s">
        <v>82</v>
      </c>
      <c r="AV123" s="13" t="s">
        <v>80</v>
      </c>
      <c r="AW123" s="13" t="s">
        <v>35</v>
      </c>
      <c r="AX123" s="13" t="s">
        <v>73</v>
      </c>
      <c r="AY123" s="232" t="s">
        <v>145</v>
      </c>
    </row>
    <row r="124" s="14" customFormat="1">
      <c r="A124" s="14"/>
      <c r="B124" s="233"/>
      <c r="C124" s="234"/>
      <c r="D124" s="218" t="s">
        <v>158</v>
      </c>
      <c r="E124" s="235" t="s">
        <v>17</v>
      </c>
      <c r="F124" s="236" t="s">
        <v>1079</v>
      </c>
      <c r="G124" s="234"/>
      <c r="H124" s="237">
        <v>319</v>
      </c>
      <c r="I124" s="234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2" t="s">
        <v>158</v>
      </c>
      <c r="AU124" s="242" t="s">
        <v>82</v>
      </c>
      <c r="AV124" s="14" t="s">
        <v>82</v>
      </c>
      <c r="AW124" s="14" t="s">
        <v>35</v>
      </c>
      <c r="AX124" s="14" t="s">
        <v>80</v>
      </c>
      <c r="AY124" s="242" t="s">
        <v>145</v>
      </c>
    </row>
    <row r="125" s="2" customFormat="1" ht="24.15" customHeight="1">
      <c r="A125" s="34"/>
      <c r="B125" s="35"/>
      <c r="C125" s="243" t="s">
        <v>197</v>
      </c>
      <c r="D125" s="243" t="s">
        <v>167</v>
      </c>
      <c r="E125" s="244" t="s">
        <v>538</v>
      </c>
      <c r="F125" s="245" t="s">
        <v>539</v>
      </c>
      <c r="G125" s="246" t="s">
        <v>174</v>
      </c>
      <c r="H125" s="247">
        <v>385.19299999999998</v>
      </c>
      <c r="I125" s="248">
        <v>26.300000000000001</v>
      </c>
      <c r="J125" s="248">
        <f>ROUND(I125*H125,2)</f>
        <v>10130.58</v>
      </c>
      <c r="K125" s="245" t="s">
        <v>151</v>
      </c>
      <c r="L125" s="249"/>
      <c r="M125" s="250" t="s">
        <v>17</v>
      </c>
      <c r="N125" s="251" t="s">
        <v>44</v>
      </c>
      <c r="O125" s="214">
        <v>0</v>
      </c>
      <c r="P125" s="214">
        <f>O125*H125</f>
        <v>0</v>
      </c>
      <c r="Q125" s="214">
        <v>0.00017000000000000001</v>
      </c>
      <c r="R125" s="214">
        <f>Q125*H125</f>
        <v>0.065482810000000002</v>
      </c>
      <c r="S125" s="214">
        <v>0</v>
      </c>
      <c r="T125" s="215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6" t="s">
        <v>184</v>
      </c>
      <c r="AT125" s="216" t="s">
        <v>167</v>
      </c>
      <c r="AU125" s="216" t="s">
        <v>82</v>
      </c>
      <c r="AY125" s="19" t="s">
        <v>145</v>
      </c>
      <c r="BE125" s="217">
        <f>IF(N125="základní",J125,0)</f>
        <v>10130.58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9" t="s">
        <v>80</v>
      </c>
      <c r="BK125" s="217">
        <f>ROUND(I125*H125,2)</f>
        <v>10130.58</v>
      </c>
      <c r="BL125" s="19" t="s">
        <v>175</v>
      </c>
      <c r="BM125" s="216" t="s">
        <v>1080</v>
      </c>
    </row>
    <row r="126" s="2" customFormat="1">
      <c r="A126" s="34"/>
      <c r="B126" s="35"/>
      <c r="C126" s="36"/>
      <c r="D126" s="218" t="s">
        <v>154</v>
      </c>
      <c r="E126" s="36"/>
      <c r="F126" s="219" t="s">
        <v>539</v>
      </c>
      <c r="G126" s="36"/>
      <c r="H126" s="36"/>
      <c r="I126" s="36"/>
      <c r="J126" s="36"/>
      <c r="K126" s="36"/>
      <c r="L126" s="40"/>
      <c r="M126" s="220"/>
      <c r="N126" s="221"/>
      <c r="O126" s="79"/>
      <c r="P126" s="79"/>
      <c r="Q126" s="79"/>
      <c r="R126" s="79"/>
      <c r="S126" s="79"/>
      <c r="T126" s="80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9" t="s">
        <v>154</v>
      </c>
      <c r="AU126" s="19" t="s">
        <v>82</v>
      </c>
    </row>
    <row r="127" s="13" customFormat="1">
      <c r="A127" s="13"/>
      <c r="B127" s="224"/>
      <c r="C127" s="225"/>
      <c r="D127" s="218" t="s">
        <v>158</v>
      </c>
      <c r="E127" s="226" t="s">
        <v>17</v>
      </c>
      <c r="F127" s="227" t="s">
        <v>1005</v>
      </c>
      <c r="G127" s="225"/>
      <c r="H127" s="226" t="s">
        <v>17</v>
      </c>
      <c r="I127" s="225"/>
      <c r="J127" s="225"/>
      <c r="K127" s="225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158</v>
      </c>
      <c r="AU127" s="232" t="s">
        <v>82</v>
      </c>
      <c r="AV127" s="13" t="s">
        <v>80</v>
      </c>
      <c r="AW127" s="13" t="s">
        <v>35</v>
      </c>
      <c r="AX127" s="13" t="s">
        <v>73</v>
      </c>
      <c r="AY127" s="232" t="s">
        <v>145</v>
      </c>
    </row>
    <row r="128" s="13" customFormat="1">
      <c r="A128" s="13"/>
      <c r="B128" s="224"/>
      <c r="C128" s="225"/>
      <c r="D128" s="218" t="s">
        <v>158</v>
      </c>
      <c r="E128" s="226" t="s">
        <v>17</v>
      </c>
      <c r="F128" s="227" t="s">
        <v>536</v>
      </c>
      <c r="G128" s="225"/>
      <c r="H128" s="226" t="s">
        <v>17</v>
      </c>
      <c r="I128" s="225"/>
      <c r="J128" s="225"/>
      <c r="K128" s="225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158</v>
      </c>
      <c r="AU128" s="232" t="s">
        <v>82</v>
      </c>
      <c r="AV128" s="13" t="s">
        <v>80</v>
      </c>
      <c r="AW128" s="13" t="s">
        <v>35</v>
      </c>
      <c r="AX128" s="13" t="s">
        <v>73</v>
      </c>
      <c r="AY128" s="232" t="s">
        <v>145</v>
      </c>
    </row>
    <row r="129" s="13" customFormat="1">
      <c r="A129" s="13"/>
      <c r="B129" s="224"/>
      <c r="C129" s="225"/>
      <c r="D129" s="218" t="s">
        <v>158</v>
      </c>
      <c r="E129" s="226" t="s">
        <v>17</v>
      </c>
      <c r="F129" s="227" t="s">
        <v>201</v>
      </c>
      <c r="G129" s="225"/>
      <c r="H129" s="226" t="s">
        <v>17</v>
      </c>
      <c r="I129" s="225"/>
      <c r="J129" s="225"/>
      <c r="K129" s="225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158</v>
      </c>
      <c r="AU129" s="232" t="s">
        <v>82</v>
      </c>
      <c r="AV129" s="13" t="s">
        <v>80</v>
      </c>
      <c r="AW129" s="13" t="s">
        <v>35</v>
      </c>
      <c r="AX129" s="13" t="s">
        <v>73</v>
      </c>
      <c r="AY129" s="232" t="s">
        <v>145</v>
      </c>
    </row>
    <row r="130" s="14" customFormat="1">
      <c r="A130" s="14"/>
      <c r="B130" s="233"/>
      <c r="C130" s="234"/>
      <c r="D130" s="218" t="s">
        <v>158</v>
      </c>
      <c r="E130" s="235" t="s">
        <v>17</v>
      </c>
      <c r="F130" s="236" t="s">
        <v>1081</v>
      </c>
      <c r="G130" s="234"/>
      <c r="H130" s="237">
        <v>334.94999999999999</v>
      </c>
      <c r="I130" s="234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2" t="s">
        <v>158</v>
      </c>
      <c r="AU130" s="242" t="s">
        <v>82</v>
      </c>
      <c r="AV130" s="14" t="s">
        <v>82</v>
      </c>
      <c r="AW130" s="14" t="s">
        <v>35</v>
      </c>
      <c r="AX130" s="14" t="s">
        <v>80</v>
      </c>
      <c r="AY130" s="242" t="s">
        <v>145</v>
      </c>
    </row>
    <row r="131" s="14" customFormat="1">
      <c r="A131" s="14"/>
      <c r="B131" s="233"/>
      <c r="C131" s="234"/>
      <c r="D131" s="218" t="s">
        <v>158</v>
      </c>
      <c r="E131" s="234"/>
      <c r="F131" s="236" t="s">
        <v>1082</v>
      </c>
      <c r="G131" s="234"/>
      <c r="H131" s="237">
        <v>385.19299999999998</v>
      </c>
      <c r="I131" s="234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2" t="s">
        <v>158</v>
      </c>
      <c r="AU131" s="242" t="s">
        <v>82</v>
      </c>
      <c r="AV131" s="14" t="s">
        <v>82</v>
      </c>
      <c r="AW131" s="14" t="s">
        <v>4</v>
      </c>
      <c r="AX131" s="14" t="s">
        <v>80</v>
      </c>
      <c r="AY131" s="242" t="s">
        <v>145</v>
      </c>
    </row>
    <row r="132" s="2" customFormat="1" ht="37.8" customHeight="1">
      <c r="A132" s="34"/>
      <c r="B132" s="35"/>
      <c r="C132" s="206" t="s">
        <v>203</v>
      </c>
      <c r="D132" s="206" t="s">
        <v>147</v>
      </c>
      <c r="E132" s="207" t="s">
        <v>190</v>
      </c>
      <c r="F132" s="208" t="s">
        <v>191</v>
      </c>
      <c r="G132" s="209" t="s">
        <v>174</v>
      </c>
      <c r="H132" s="210">
        <v>55</v>
      </c>
      <c r="I132" s="211">
        <v>33.600000000000001</v>
      </c>
      <c r="J132" s="211">
        <f>ROUND(I132*H132,2)</f>
        <v>1848</v>
      </c>
      <c r="K132" s="208" t="s">
        <v>151</v>
      </c>
      <c r="L132" s="40"/>
      <c r="M132" s="212" t="s">
        <v>17</v>
      </c>
      <c r="N132" s="213" t="s">
        <v>44</v>
      </c>
      <c r="O132" s="214">
        <v>0.051999999999999998</v>
      </c>
      <c r="P132" s="214">
        <f>O132*H132</f>
        <v>2.8599999999999999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6" t="s">
        <v>175</v>
      </c>
      <c r="AT132" s="216" t="s">
        <v>147</v>
      </c>
      <c r="AU132" s="216" t="s">
        <v>82</v>
      </c>
      <c r="AY132" s="19" t="s">
        <v>145</v>
      </c>
      <c r="BE132" s="217">
        <f>IF(N132="základní",J132,0)</f>
        <v>1848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9" t="s">
        <v>80</v>
      </c>
      <c r="BK132" s="217">
        <f>ROUND(I132*H132,2)</f>
        <v>1848</v>
      </c>
      <c r="BL132" s="19" t="s">
        <v>175</v>
      </c>
      <c r="BM132" s="216" t="s">
        <v>1083</v>
      </c>
    </row>
    <row r="133" s="2" customFormat="1">
      <c r="A133" s="34"/>
      <c r="B133" s="35"/>
      <c r="C133" s="36"/>
      <c r="D133" s="218" t="s">
        <v>154</v>
      </c>
      <c r="E133" s="36"/>
      <c r="F133" s="219" t="s">
        <v>193</v>
      </c>
      <c r="G133" s="36"/>
      <c r="H133" s="36"/>
      <c r="I133" s="36"/>
      <c r="J133" s="36"/>
      <c r="K133" s="36"/>
      <c r="L133" s="40"/>
      <c r="M133" s="220"/>
      <c r="N133" s="221"/>
      <c r="O133" s="79"/>
      <c r="P133" s="79"/>
      <c r="Q133" s="79"/>
      <c r="R133" s="79"/>
      <c r="S133" s="79"/>
      <c r="T133" s="80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9" t="s">
        <v>154</v>
      </c>
      <c r="AU133" s="19" t="s">
        <v>82</v>
      </c>
    </row>
    <row r="134" s="2" customFormat="1">
      <c r="A134" s="34"/>
      <c r="B134" s="35"/>
      <c r="C134" s="36"/>
      <c r="D134" s="222" t="s">
        <v>156</v>
      </c>
      <c r="E134" s="36"/>
      <c r="F134" s="223" t="s">
        <v>194</v>
      </c>
      <c r="G134" s="36"/>
      <c r="H134" s="36"/>
      <c r="I134" s="36"/>
      <c r="J134" s="36"/>
      <c r="K134" s="36"/>
      <c r="L134" s="40"/>
      <c r="M134" s="220"/>
      <c r="N134" s="221"/>
      <c r="O134" s="79"/>
      <c r="P134" s="79"/>
      <c r="Q134" s="79"/>
      <c r="R134" s="79"/>
      <c r="S134" s="79"/>
      <c r="T134" s="80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9" t="s">
        <v>156</v>
      </c>
      <c r="AU134" s="19" t="s">
        <v>82</v>
      </c>
    </row>
    <row r="135" s="13" customFormat="1">
      <c r="A135" s="13"/>
      <c r="B135" s="224"/>
      <c r="C135" s="225"/>
      <c r="D135" s="218" t="s">
        <v>158</v>
      </c>
      <c r="E135" s="226" t="s">
        <v>17</v>
      </c>
      <c r="F135" s="227" t="s">
        <v>1005</v>
      </c>
      <c r="G135" s="225"/>
      <c r="H135" s="226" t="s">
        <v>17</v>
      </c>
      <c r="I135" s="225"/>
      <c r="J135" s="225"/>
      <c r="K135" s="225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158</v>
      </c>
      <c r="AU135" s="232" t="s">
        <v>82</v>
      </c>
      <c r="AV135" s="13" t="s">
        <v>80</v>
      </c>
      <c r="AW135" s="13" t="s">
        <v>35</v>
      </c>
      <c r="AX135" s="13" t="s">
        <v>73</v>
      </c>
      <c r="AY135" s="232" t="s">
        <v>145</v>
      </c>
    </row>
    <row r="136" s="13" customFormat="1">
      <c r="A136" s="13"/>
      <c r="B136" s="224"/>
      <c r="C136" s="225"/>
      <c r="D136" s="218" t="s">
        <v>158</v>
      </c>
      <c r="E136" s="226" t="s">
        <v>17</v>
      </c>
      <c r="F136" s="227" t="s">
        <v>1084</v>
      </c>
      <c r="G136" s="225"/>
      <c r="H136" s="226" t="s">
        <v>17</v>
      </c>
      <c r="I136" s="225"/>
      <c r="J136" s="225"/>
      <c r="K136" s="225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158</v>
      </c>
      <c r="AU136" s="232" t="s">
        <v>82</v>
      </c>
      <c r="AV136" s="13" t="s">
        <v>80</v>
      </c>
      <c r="AW136" s="13" t="s">
        <v>35</v>
      </c>
      <c r="AX136" s="13" t="s">
        <v>73</v>
      </c>
      <c r="AY136" s="232" t="s">
        <v>145</v>
      </c>
    </row>
    <row r="137" s="14" customFormat="1">
      <c r="A137" s="14"/>
      <c r="B137" s="233"/>
      <c r="C137" s="234"/>
      <c r="D137" s="218" t="s">
        <v>158</v>
      </c>
      <c r="E137" s="235" t="s">
        <v>17</v>
      </c>
      <c r="F137" s="236" t="s">
        <v>1085</v>
      </c>
      <c r="G137" s="234"/>
      <c r="H137" s="237">
        <v>55</v>
      </c>
      <c r="I137" s="234"/>
      <c r="J137" s="234"/>
      <c r="K137" s="234"/>
      <c r="L137" s="238"/>
      <c r="M137" s="239"/>
      <c r="N137" s="240"/>
      <c r="O137" s="240"/>
      <c r="P137" s="240"/>
      <c r="Q137" s="240"/>
      <c r="R137" s="240"/>
      <c r="S137" s="240"/>
      <c r="T137" s="24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2" t="s">
        <v>158</v>
      </c>
      <c r="AU137" s="242" t="s">
        <v>82</v>
      </c>
      <c r="AV137" s="14" t="s">
        <v>82</v>
      </c>
      <c r="AW137" s="14" t="s">
        <v>35</v>
      </c>
      <c r="AX137" s="14" t="s">
        <v>80</v>
      </c>
      <c r="AY137" s="242" t="s">
        <v>145</v>
      </c>
    </row>
    <row r="138" s="2" customFormat="1" ht="24.15" customHeight="1">
      <c r="A138" s="34"/>
      <c r="B138" s="35"/>
      <c r="C138" s="243" t="s">
        <v>211</v>
      </c>
      <c r="D138" s="243" t="s">
        <v>167</v>
      </c>
      <c r="E138" s="244" t="s">
        <v>1086</v>
      </c>
      <c r="F138" s="245" t="s">
        <v>1087</v>
      </c>
      <c r="G138" s="246" t="s">
        <v>174</v>
      </c>
      <c r="H138" s="247">
        <v>66.412999999999997</v>
      </c>
      <c r="I138" s="248">
        <v>89</v>
      </c>
      <c r="J138" s="248">
        <f>ROUND(I138*H138,2)</f>
        <v>5910.7600000000002</v>
      </c>
      <c r="K138" s="245" t="s">
        <v>151</v>
      </c>
      <c r="L138" s="249"/>
      <c r="M138" s="250" t="s">
        <v>17</v>
      </c>
      <c r="N138" s="251" t="s">
        <v>44</v>
      </c>
      <c r="O138" s="214">
        <v>0</v>
      </c>
      <c r="P138" s="214">
        <f>O138*H138</f>
        <v>0</v>
      </c>
      <c r="Q138" s="214">
        <v>0.00042000000000000002</v>
      </c>
      <c r="R138" s="214">
        <f>Q138*H138</f>
        <v>0.027893459999999998</v>
      </c>
      <c r="S138" s="214">
        <v>0</v>
      </c>
      <c r="T138" s="215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16" t="s">
        <v>184</v>
      </c>
      <c r="AT138" s="216" t="s">
        <v>167</v>
      </c>
      <c r="AU138" s="216" t="s">
        <v>82</v>
      </c>
      <c r="AY138" s="19" t="s">
        <v>145</v>
      </c>
      <c r="BE138" s="217">
        <f>IF(N138="základní",J138,0)</f>
        <v>5910.7600000000002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9" t="s">
        <v>80</v>
      </c>
      <c r="BK138" s="217">
        <f>ROUND(I138*H138,2)</f>
        <v>5910.7600000000002</v>
      </c>
      <c r="BL138" s="19" t="s">
        <v>175</v>
      </c>
      <c r="BM138" s="216" t="s">
        <v>1088</v>
      </c>
    </row>
    <row r="139" s="2" customFormat="1">
      <c r="A139" s="34"/>
      <c r="B139" s="35"/>
      <c r="C139" s="36"/>
      <c r="D139" s="218" t="s">
        <v>154</v>
      </c>
      <c r="E139" s="36"/>
      <c r="F139" s="219" t="s">
        <v>1087</v>
      </c>
      <c r="G139" s="36"/>
      <c r="H139" s="36"/>
      <c r="I139" s="36"/>
      <c r="J139" s="36"/>
      <c r="K139" s="36"/>
      <c r="L139" s="40"/>
      <c r="M139" s="220"/>
      <c r="N139" s="221"/>
      <c r="O139" s="79"/>
      <c r="P139" s="79"/>
      <c r="Q139" s="79"/>
      <c r="R139" s="79"/>
      <c r="S139" s="79"/>
      <c r="T139" s="80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9" t="s">
        <v>154</v>
      </c>
      <c r="AU139" s="19" t="s">
        <v>82</v>
      </c>
    </row>
    <row r="140" s="13" customFormat="1">
      <c r="A140" s="13"/>
      <c r="B140" s="224"/>
      <c r="C140" s="225"/>
      <c r="D140" s="218" t="s">
        <v>158</v>
      </c>
      <c r="E140" s="226" t="s">
        <v>17</v>
      </c>
      <c r="F140" s="227" t="s">
        <v>1005</v>
      </c>
      <c r="G140" s="225"/>
      <c r="H140" s="226" t="s">
        <v>17</v>
      </c>
      <c r="I140" s="225"/>
      <c r="J140" s="225"/>
      <c r="K140" s="225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158</v>
      </c>
      <c r="AU140" s="232" t="s">
        <v>82</v>
      </c>
      <c r="AV140" s="13" t="s">
        <v>80</v>
      </c>
      <c r="AW140" s="13" t="s">
        <v>35</v>
      </c>
      <c r="AX140" s="13" t="s">
        <v>73</v>
      </c>
      <c r="AY140" s="232" t="s">
        <v>145</v>
      </c>
    </row>
    <row r="141" s="13" customFormat="1">
      <c r="A141" s="13"/>
      <c r="B141" s="224"/>
      <c r="C141" s="225"/>
      <c r="D141" s="218" t="s">
        <v>158</v>
      </c>
      <c r="E141" s="226" t="s">
        <v>17</v>
      </c>
      <c r="F141" s="227" t="s">
        <v>1084</v>
      </c>
      <c r="G141" s="225"/>
      <c r="H141" s="226" t="s">
        <v>17</v>
      </c>
      <c r="I141" s="225"/>
      <c r="J141" s="225"/>
      <c r="K141" s="225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158</v>
      </c>
      <c r="AU141" s="232" t="s">
        <v>82</v>
      </c>
      <c r="AV141" s="13" t="s">
        <v>80</v>
      </c>
      <c r="AW141" s="13" t="s">
        <v>35</v>
      </c>
      <c r="AX141" s="13" t="s">
        <v>73</v>
      </c>
      <c r="AY141" s="232" t="s">
        <v>145</v>
      </c>
    </row>
    <row r="142" s="13" customFormat="1">
      <c r="A142" s="13"/>
      <c r="B142" s="224"/>
      <c r="C142" s="225"/>
      <c r="D142" s="218" t="s">
        <v>158</v>
      </c>
      <c r="E142" s="226" t="s">
        <v>17</v>
      </c>
      <c r="F142" s="227" t="s">
        <v>201</v>
      </c>
      <c r="G142" s="225"/>
      <c r="H142" s="226" t="s">
        <v>17</v>
      </c>
      <c r="I142" s="225"/>
      <c r="J142" s="225"/>
      <c r="K142" s="225"/>
      <c r="L142" s="228"/>
      <c r="M142" s="229"/>
      <c r="N142" s="230"/>
      <c r="O142" s="230"/>
      <c r="P142" s="230"/>
      <c r="Q142" s="230"/>
      <c r="R142" s="230"/>
      <c r="S142" s="230"/>
      <c r="T142" s="23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2" t="s">
        <v>158</v>
      </c>
      <c r="AU142" s="232" t="s">
        <v>82</v>
      </c>
      <c r="AV142" s="13" t="s">
        <v>80</v>
      </c>
      <c r="AW142" s="13" t="s">
        <v>35</v>
      </c>
      <c r="AX142" s="13" t="s">
        <v>73</v>
      </c>
      <c r="AY142" s="232" t="s">
        <v>145</v>
      </c>
    </row>
    <row r="143" s="14" customFormat="1">
      <c r="A143" s="14"/>
      <c r="B143" s="233"/>
      <c r="C143" s="234"/>
      <c r="D143" s="218" t="s">
        <v>158</v>
      </c>
      <c r="E143" s="235" t="s">
        <v>17</v>
      </c>
      <c r="F143" s="236" t="s">
        <v>1089</v>
      </c>
      <c r="G143" s="234"/>
      <c r="H143" s="237">
        <v>57.75</v>
      </c>
      <c r="I143" s="234"/>
      <c r="J143" s="234"/>
      <c r="K143" s="234"/>
      <c r="L143" s="238"/>
      <c r="M143" s="239"/>
      <c r="N143" s="240"/>
      <c r="O143" s="240"/>
      <c r="P143" s="240"/>
      <c r="Q143" s="240"/>
      <c r="R143" s="240"/>
      <c r="S143" s="240"/>
      <c r="T143" s="24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2" t="s">
        <v>158</v>
      </c>
      <c r="AU143" s="242" t="s">
        <v>82</v>
      </c>
      <c r="AV143" s="14" t="s">
        <v>82</v>
      </c>
      <c r="AW143" s="14" t="s">
        <v>35</v>
      </c>
      <c r="AX143" s="14" t="s">
        <v>80</v>
      </c>
      <c r="AY143" s="242" t="s">
        <v>145</v>
      </c>
    </row>
    <row r="144" s="14" customFormat="1">
      <c r="A144" s="14"/>
      <c r="B144" s="233"/>
      <c r="C144" s="234"/>
      <c r="D144" s="218" t="s">
        <v>158</v>
      </c>
      <c r="E144" s="234"/>
      <c r="F144" s="236" t="s">
        <v>1090</v>
      </c>
      <c r="G144" s="234"/>
      <c r="H144" s="237">
        <v>66.412999999999997</v>
      </c>
      <c r="I144" s="234"/>
      <c r="J144" s="234"/>
      <c r="K144" s="234"/>
      <c r="L144" s="238"/>
      <c r="M144" s="239"/>
      <c r="N144" s="240"/>
      <c r="O144" s="240"/>
      <c r="P144" s="240"/>
      <c r="Q144" s="240"/>
      <c r="R144" s="240"/>
      <c r="S144" s="240"/>
      <c r="T144" s="24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2" t="s">
        <v>158</v>
      </c>
      <c r="AU144" s="242" t="s">
        <v>82</v>
      </c>
      <c r="AV144" s="14" t="s">
        <v>82</v>
      </c>
      <c r="AW144" s="14" t="s">
        <v>4</v>
      </c>
      <c r="AX144" s="14" t="s">
        <v>80</v>
      </c>
      <c r="AY144" s="242" t="s">
        <v>145</v>
      </c>
    </row>
    <row r="145" s="2" customFormat="1" ht="37.8" customHeight="1">
      <c r="A145" s="34"/>
      <c r="B145" s="35"/>
      <c r="C145" s="206" t="s">
        <v>216</v>
      </c>
      <c r="D145" s="206" t="s">
        <v>147</v>
      </c>
      <c r="E145" s="207" t="s">
        <v>190</v>
      </c>
      <c r="F145" s="208" t="s">
        <v>191</v>
      </c>
      <c r="G145" s="209" t="s">
        <v>174</v>
      </c>
      <c r="H145" s="210">
        <v>112</v>
      </c>
      <c r="I145" s="211">
        <v>33.600000000000001</v>
      </c>
      <c r="J145" s="211">
        <f>ROUND(I145*H145,2)</f>
        <v>3763.1999999999998</v>
      </c>
      <c r="K145" s="208" t="s">
        <v>151</v>
      </c>
      <c r="L145" s="40"/>
      <c r="M145" s="212" t="s">
        <v>17</v>
      </c>
      <c r="N145" s="213" t="s">
        <v>44</v>
      </c>
      <c r="O145" s="214">
        <v>0.051999999999999998</v>
      </c>
      <c r="P145" s="214">
        <f>O145*H145</f>
        <v>5.8239999999999998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6" t="s">
        <v>175</v>
      </c>
      <c r="AT145" s="216" t="s">
        <v>147</v>
      </c>
      <c r="AU145" s="216" t="s">
        <v>82</v>
      </c>
      <c r="AY145" s="19" t="s">
        <v>145</v>
      </c>
      <c r="BE145" s="217">
        <f>IF(N145="základní",J145,0)</f>
        <v>3763.1999999999998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9" t="s">
        <v>80</v>
      </c>
      <c r="BK145" s="217">
        <f>ROUND(I145*H145,2)</f>
        <v>3763.1999999999998</v>
      </c>
      <c r="BL145" s="19" t="s">
        <v>175</v>
      </c>
      <c r="BM145" s="216" t="s">
        <v>1091</v>
      </c>
    </row>
    <row r="146" s="2" customFormat="1">
      <c r="A146" s="34"/>
      <c r="B146" s="35"/>
      <c r="C146" s="36"/>
      <c r="D146" s="218" t="s">
        <v>154</v>
      </c>
      <c r="E146" s="36"/>
      <c r="F146" s="219" t="s">
        <v>193</v>
      </c>
      <c r="G146" s="36"/>
      <c r="H146" s="36"/>
      <c r="I146" s="36"/>
      <c r="J146" s="36"/>
      <c r="K146" s="36"/>
      <c r="L146" s="40"/>
      <c r="M146" s="220"/>
      <c r="N146" s="221"/>
      <c r="O146" s="79"/>
      <c r="P146" s="79"/>
      <c r="Q146" s="79"/>
      <c r="R146" s="79"/>
      <c r="S146" s="79"/>
      <c r="T146" s="80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9" t="s">
        <v>154</v>
      </c>
      <c r="AU146" s="19" t="s">
        <v>82</v>
      </c>
    </row>
    <row r="147" s="2" customFormat="1">
      <c r="A147" s="34"/>
      <c r="B147" s="35"/>
      <c r="C147" s="36"/>
      <c r="D147" s="222" t="s">
        <v>156</v>
      </c>
      <c r="E147" s="36"/>
      <c r="F147" s="223" t="s">
        <v>194</v>
      </c>
      <c r="G147" s="36"/>
      <c r="H147" s="36"/>
      <c r="I147" s="36"/>
      <c r="J147" s="36"/>
      <c r="K147" s="36"/>
      <c r="L147" s="40"/>
      <c r="M147" s="220"/>
      <c r="N147" s="221"/>
      <c r="O147" s="79"/>
      <c r="P147" s="79"/>
      <c r="Q147" s="79"/>
      <c r="R147" s="79"/>
      <c r="S147" s="79"/>
      <c r="T147" s="80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9" t="s">
        <v>156</v>
      </c>
      <c r="AU147" s="19" t="s">
        <v>82</v>
      </c>
    </row>
    <row r="148" s="13" customFormat="1">
      <c r="A148" s="13"/>
      <c r="B148" s="224"/>
      <c r="C148" s="225"/>
      <c r="D148" s="218" t="s">
        <v>158</v>
      </c>
      <c r="E148" s="226" t="s">
        <v>17</v>
      </c>
      <c r="F148" s="227" t="s">
        <v>1005</v>
      </c>
      <c r="G148" s="225"/>
      <c r="H148" s="226" t="s">
        <v>17</v>
      </c>
      <c r="I148" s="225"/>
      <c r="J148" s="225"/>
      <c r="K148" s="225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158</v>
      </c>
      <c r="AU148" s="232" t="s">
        <v>82</v>
      </c>
      <c r="AV148" s="13" t="s">
        <v>80</v>
      </c>
      <c r="AW148" s="13" t="s">
        <v>35</v>
      </c>
      <c r="AX148" s="13" t="s">
        <v>73</v>
      </c>
      <c r="AY148" s="232" t="s">
        <v>145</v>
      </c>
    </row>
    <row r="149" s="13" customFormat="1">
      <c r="A149" s="13"/>
      <c r="B149" s="224"/>
      <c r="C149" s="225"/>
      <c r="D149" s="218" t="s">
        <v>158</v>
      </c>
      <c r="E149" s="226" t="s">
        <v>17</v>
      </c>
      <c r="F149" s="227" t="s">
        <v>195</v>
      </c>
      <c r="G149" s="225"/>
      <c r="H149" s="226" t="s">
        <v>17</v>
      </c>
      <c r="I149" s="225"/>
      <c r="J149" s="225"/>
      <c r="K149" s="225"/>
      <c r="L149" s="228"/>
      <c r="M149" s="229"/>
      <c r="N149" s="230"/>
      <c r="O149" s="230"/>
      <c r="P149" s="230"/>
      <c r="Q149" s="230"/>
      <c r="R149" s="230"/>
      <c r="S149" s="230"/>
      <c r="T149" s="23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2" t="s">
        <v>158</v>
      </c>
      <c r="AU149" s="232" t="s">
        <v>82</v>
      </c>
      <c r="AV149" s="13" t="s">
        <v>80</v>
      </c>
      <c r="AW149" s="13" t="s">
        <v>35</v>
      </c>
      <c r="AX149" s="13" t="s">
        <v>73</v>
      </c>
      <c r="AY149" s="232" t="s">
        <v>145</v>
      </c>
    </row>
    <row r="150" s="14" customFormat="1">
      <c r="A150" s="14"/>
      <c r="B150" s="233"/>
      <c r="C150" s="234"/>
      <c r="D150" s="218" t="s">
        <v>158</v>
      </c>
      <c r="E150" s="235" t="s">
        <v>17</v>
      </c>
      <c r="F150" s="236" t="s">
        <v>1092</v>
      </c>
      <c r="G150" s="234"/>
      <c r="H150" s="237">
        <v>112</v>
      </c>
      <c r="I150" s="234"/>
      <c r="J150" s="234"/>
      <c r="K150" s="234"/>
      <c r="L150" s="238"/>
      <c r="M150" s="239"/>
      <c r="N150" s="240"/>
      <c r="O150" s="240"/>
      <c r="P150" s="240"/>
      <c r="Q150" s="240"/>
      <c r="R150" s="240"/>
      <c r="S150" s="240"/>
      <c r="T150" s="24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2" t="s">
        <v>158</v>
      </c>
      <c r="AU150" s="242" t="s">
        <v>82</v>
      </c>
      <c r="AV150" s="14" t="s">
        <v>82</v>
      </c>
      <c r="AW150" s="14" t="s">
        <v>35</v>
      </c>
      <c r="AX150" s="14" t="s">
        <v>80</v>
      </c>
      <c r="AY150" s="242" t="s">
        <v>145</v>
      </c>
    </row>
    <row r="151" s="2" customFormat="1" ht="24.15" customHeight="1">
      <c r="A151" s="34"/>
      <c r="B151" s="35"/>
      <c r="C151" s="243" t="s">
        <v>224</v>
      </c>
      <c r="D151" s="243" t="s">
        <v>167</v>
      </c>
      <c r="E151" s="244" t="s">
        <v>198</v>
      </c>
      <c r="F151" s="245" t="s">
        <v>199</v>
      </c>
      <c r="G151" s="246" t="s">
        <v>174</v>
      </c>
      <c r="H151" s="247">
        <v>135.24000000000001</v>
      </c>
      <c r="I151" s="248">
        <v>131</v>
      </c>
      <c r="J151" s="248">
        <f>ROUND(I151*H151,2)</f>
        <v>17716.439999999999</v>
      </c>
      <c r="K151" s="245" t="s">
        <v>151</v>
      </c>
      <c r="L151" s="249"/>
      <c r="M151" s="250" t="s">
        <v>17</v>
      </c>
      <c r="N151" s="251" t="s">
        <v>44</v>
      </c>
      <c r="O151" s="214">
        <v>0</v>
      </c>
      <c r="P151" s="214">
        <f>O151*H151</f>
        <v>0</v>
      </c>
      <c r="Q151" s="214">
        <v>0.00064000000000000005</v>
      </c>
      <c r="R151" s="214">
        <f>Q151*H151</f>
        <v>0.086553600000000008</v>
      </c>
      <c r="S151" s="214">
        <v>0</v>
      </c>
      <c r="T151" s="215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6" t="s">
        <v>184</v>
      </c>
      <c r="AT151" s="216" t="s">
        <v>167</v>
      </c>
      <c r="AU151" s="216" t="s">
        <v>82</v>
      </c>
      <c r="AY151" s="19" t="s">
        <v>145</v>
      </c>
      <c r="BE151" s="217">
        <f>IF(N151="základní",J151,0)</f>
        <v>17716.439999999999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9" t="s">
        <v>80</v>
      </c>
      <c r="BK151" s="217">
        <f>ROUND(I151*H151,2)</f>
        <v>17716.439999999999</v>
      </c>
      <c r="BL151" s="19" t="s">
        <v>175</v>
      </c>
      <c r="BM151" s="216" t="s">
        <v>1093</v>
      </c>
    </row>
    <row r="152" s="2" customFormat="1">
      <c r="A152" s="34"/>
      <c r="B152" s="35"/>
      <c r="C152" s="36"/>
      <c r="D152" s="218" t="s">
        <v>154</v>
      </c>
      <c r="E152" s="36"/>
      <c r="F152" s="219" t="s">
        <v>199</v>
      </c>
      <c r="G152" s="36"/>
      <c r="H152" s="36"/>
      <c r="I152" s="36"/>
      <c r="J152" s="36"/>
      <c r="K152" s="36"/>
      <c r="L152" s="40"/>
      <c r="M152" s="220"/>
      <c r="N152" s="221"/>
      <c r="O152" s="79"/>
      <c r="P152" s="79"/>
      <c r="Q152" s="79"/>
      <c r="R152" s="79"/>
      <c r="S152" s="79"/>
      <c r="T152" s="80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9" t="s">
        <v>154</v>
      </c>
      <c r="AU152" s="19" t="s">
        <v>82</v>
      </c>
    </row>
    <row r="153" s="13" customFormat="1">
      <c r="A153" s="13"/>
      <c r="B153" s="224"/>
      <c r="C153" s="225"/>
      <c r="D153" s="218" t="s">
        <v>158</v>
      </c>
      <c r="E153" s="226" t="s">
        <v>17</v>
      </c>
      <c r="F153" s="227" t="s">
        <v>1005</v>
      </c>
      <c r="G153" s="225"/>
      <c r="H153" s="226" t="s">
        <v>17</v>
      </c>
      <c r="I153" s="225"/>
      <c r="J153" s="225"/>
      <c r="K153" s="225"/>
      <c r="L153" s="228"/>
      <c r="M153" s="229"/>
      <c r="N153" s="230"/>
      <c r="O153" s="230"/>
      <c r="P153" s="230"/>
      <c r="Q153" s="230"/>
      <c r="R153" s="230"/>
      <c r="S153" s="230"/>
      <c r="T153" s="23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2" t="s">
        <v>158</v>
      </c>
      <c r="AU153" s="232" t="s">
        <v>82</v>
      </c>
      <c r="AV153" s="13" t="s">
        <v>80</v>
      </c>
      <c r="AW153" s="13" t="s">
        <v>35</v>
      </c>
      <c r="AX153" s="13" t="s">
        <v>73</v>
      </c>
      <c r="AY153" s="232" t="s">
        <v>145</v>
      </c>
    </row>
    <row r="154" s="13" customFormat="1">
      <c r="A154" s="13"/>
      <c r="B154" s="224"/>
      <c r="C154" s="225"/>
      <c r="D154" s="218" t="s">
        <v>158</v>
      </c>
      <c r="E154" s="226" t="s">
        <v>17</v>
      </c>
      <c r="F154" s="227" t="s">
        <v>195</v>
      </c>
      <c r="G154" s="225"/>
      <c r="H154" s="226" t="s">
        <v>17</v>
      </c>
      <c r="I154" s="225"/>
      <c r="J154" s="225"/>
      <c r="K154" s="225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158</v>
      </c>
      <c r="AU154" s="232" t="s">
        <v>82</v>
      </c>
      <c r="AV154" s="13" t="s">
        <v>80</v>
      </c>
      <c r="AW154" s="13" t="s">
        <v>35</v>
      </c>
      <c r="AX154" s="13" t="s">
        <v>73</v>
      </c>
      <c r="AY154" s="232" t="s">
        <v>145</v>
      </c>
    </row>
    <row r="155" s="13" customFormat="1">
      <c r="A155" s="13"/>
      <c r="B155" s="224"/>
      <c r="C155" s="225"/>
      <c r="D155" s="218" t="s">
        <v>158</v>
      </c>
      <c r="E155" s="226" t="s">
        <v>17</v>
      </c>
      <c r="F155" s="227" t="s">
        <v>201</v>
      </c>
      <c r="G155" s="225"/>
      <c r="H155" s="226" t="s">
        <v>17</v>
      </c>
      <c r="I155" s="225"/>
      <c r="J155" s="225"/>
      <c r="K155" s="225"/>
      <c r="L155" s="228"/>
      <c r="M155" s="229"/>
      <c r="N155" s="230"/>
      <c r="O155" s="230"/>
      <c r="P155" s="230"/>
      <c r="Q155" s="230"/>
      <c r="R155" s="230"/>
      <c r="S155" s="230"/>
      <c r="T155" s="23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2" t="s">
        <v>158</v>
      </c>
      <c r="AU155" s="232" t="s">
        <v>82</v>
      </c>
      <c r="AV155" s="13" t="s">
        <v>80</v>
      </c>
      <c r="AW155" s="13" t="s">
        <v>35</v>
      </c>
      <c r="AX155" s="13" t="s">
        <v>73</v>
      </c>
      <c r="AY155" s="232" t="s">
        <v>145</v>
      </c>
    </row>
    <row r="156" s="14" customFormat="1">
      <c r="A156" s="14"/>
      <c r="B156" s="233"/>
      <c r="C156" s="234"/>
      <c r="D156" s="218" t="s">
        <v>158</v>
      </c>
      <c r="E156" s="235" t="s">
        <v>17</v>
      </c>
      <c r="F156" s="236" t="s">
        <v>1094</v>
      </c>
      <c r="G156" s="234"/>
      <c r="H156" s="237">
        <v>117.59999999999999</v>
      </c>
      <c r="I156" s="234"/>
      <c r="J156" s="234"/>
      <c r="K156" s="234"/>
      <c r="L156" s="238"/>
      <c r="M156" s="239"/>
      <c r="N156" s="240"/>
      <c r="O156" s="240"/>
      <c r="P156" s="240"/>
      <c r="Q156" s="240"/>
      <c r="R156" s="240"/>
      <c r="S156" s="240"/>
      <c r="T156" s="241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2" t="s">
        <v>158</v>
      </c>
      <c r="AU156" s="242" t="s">
        <v>82</v>
      </c>
      <c r="AV156" s="14" t="s">
        <v>82</v>
      </c>
      <c r="AW156" s="14" t="s">
        <v>35</v>
      </c>
      <c r="AX156" s="14" t="s">
        <v>80</v>
      </c>
      <c r="AY156" s="242" t="s">
        <v>145</v>
      </c>
    </row>
    <row r="157" s="14" customFormat="1">
      <c r="A157" s="14"/>
      <c r="B157" s="233"/>
      <c r="C157" s="234"/>
      <c r="D157" s="218" t="s">
        <v>158</v>
      </c>
      <c r="E157" s="234"/>
      <c r="F157" s="236" t="s">
        <v>1095</v>
      </c>
      <c r="G157" s="234"/>
      <c r="H157" s="237">
        <v>135.24000000000001</v>
      </c>
      <c r="I157" s="234"/>
      <c r="J157" s="234"/>
      <c r="K157" s="234"/>
      <c r="L157" s="238"/>
      <c r="M157" s="239"/>
      <c r="N157" s="240"/>
      <c r="O157" s="240"/>
      <c r="P157" s="240"/>
      <c r="Q157" s="240"/>
      <c r="R157" s="240"/>
      <c r="S157" s="240"/>
      <c r="T157" s="24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2" t="s">
        <v>158</v>
      </c>
      <c r="AU157" s="242" t="s">
        <v>82</v>
      </c>
      <c r="AV157" s="14" t="s">
        <v>82</v>
      </c>
      <c r="AW157" s="14" t="s">
        <v>4</v>
      </c>
      <c r="AX157" s="14" t="s">
        <v>80</v>
      </c>
      <c r="AY157" s="242" t="s">
        <v>145</v>
      </c>
    </row>
    <row r="158" s="12" customFormat="1" ht="22.8" customHeight="1">
      <c r="A158" s="12"/>
      <c r="B158" s="191"/>
      <c r="C158" s="192"/>
      <c r="D158" s="193" t="s">
        <v>72</v>
      </c>
      <c r="E158" s="204" t="s">
        <v>542</v>
      </c>
      <c r="F158" s="204" t="s">
        <v>543</v>
      </c>
      <c r="G158" s="192"/>
      <c r="H158" s="192"/>
      <c r="I158" s="192"/>
      <c r="J158" s="205">
        <f>BK158</f>
        <v>2236797.7000000002</v>
      </c>
      <c r="K158" s="192"/>
      <c r="L158" s="196"/>
      <c r="M158" s="197"/>
      <c r="N158" s="198"/>
      <c r="O158" s="198"/>
      <c r="P158" s="199">
        <f>SUM(P159:P275)</f>
        <v>114.493</v>
      </c>
      <c r="Q158" s="198"/>
      <c r="R158" s="199">
        <f>SUM(R159:R275)</f>
        <v>0.025239999999999999</v>
      </c>
      <c r="S158" s="198"/>
      <c r="T158" s="200">
        <f>SUM(T159:T275)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1" t="s">
        <v>169</v>
      </c>
      <c r="AT158" s="202" t="s">
        <v>72</v>
      </c>
      <c r="AU158" s="202" t="s">
        <v>80</v>
      </c>
      <c r="AY158" s="201" t="s">
        <v>145</v>
      </c>
      <c r="BK158" s="203">
        <f>SUM(BK159:BK275)</f>
        <v>2236797.7000000002</v>
      </c>
    </row>
    <row r="159" s="2" customFormat="1" ht="21.75" customHeight="1">
      <c r="A159" s="34"/>
      <c r="B159" s="35"/>
      <c r="C159" s="206" t="s">
        <v>566</v>
      </c>
      <c r="D159" s="206" t="s">
        <v>147</v>
      </c>
      <c r="E159" s="207" t="s">
        <v>544</v>
      </c>
      <c r="F159" s="208" t="s">
        <v>545</v>
      </c>
      <c r="G159" s="209" t="s">
        <v>262</v>
      </c>
      <c r="H159" s="210">
        <v>2</v>
      </c>
      <c r="I159" s="211">
        <v>5150</v>
      </c>
      <c r="J159" s="211">
        <f>ROUND(I159*H159,2)</f>
        <v>10300</v>
      </c>
      <c r="K159" s="208" t="s">
        <v>151</v>
      </c>
      <c r="L159" s="40"/>
      <c r="M159" s="212" t="s">
        <v>17</v>
      </c>
      <c r="N159" s="213" t="s">
        <v>44</v>
      </c>
      <c r="O159" s="214">
        <v>5.9500000000000002</v>
      </c>
      <c r="P159" s="214">
        <f>O159*H159</f>
        <v>11.9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6" t="s">
        <v>175</v>
      </c>
      <c r="AT159" s="216" t="s">
        <v>147</v>
      </c>
      <c r="AU159" s="216" t="s">
        <v>82</v>
      </c>
      <c r="AY159" s="19" t="s">
        <v>145</v>
      </c>
      <c r="BE159" s="217">
        <f>IF(N159="základní",J159,0)</f>
        <v>10300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9" t="s">
        <v>80</v>
      </c>
      <c r="BK159" s="217">
        <f>ROUND(I159*H159,2)</f>
        <v>10300</v>
      </c>
      <c r="BL159" s="19" t="s">
        <v>175</v>
      </c>
      <c r="BM159" s="216" t="s">
        <v>1096</v>
      </c>
    </row>
    <row r="160" s="2" customFormat="1">
      <c r="A160" s="34"/>
      <c r="B160" s="35"/>
      <c r="C160" s="36"/>
      <c r="D160" s="218" t="s">
        <v>154</v>
      </c>
      <c r="E160" s="36"/>
      <c r="F160" s="219" t="s">
        <v>547</v>
      </c>
      <c r="G160" s="36"/>
      <c r="H160" s="36"/>
      <c r="I160" s="36"/>
      <c r="J160" s="36"/>
      <c r="K160" s="36"/>
      <c r="L160" s="40"/>
      <c r="M160" s="220"/>
      <c r="N160" s="221"/>
      <c r="O160" s="79"/>
      <c r="P160" s="79"/>
      <c r="Q160" s="79"/>
      <c r="R160" s="79"/>
      <c r="S160" s="79"/>
      <c r="T160" s="80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9" t="s">
        <v>154</v>
      </c>
      <c r="AU160" s="19" t="s">
        <v>82</v>
      </c>
    </row>
    <row r="161" s="2" customFormat="1">
      <c r="A161" s="34"/>
      <c r="B161" s="35"/>
      <c r="C161" s="36"/>
      <c r="D161" s="222" t="s">
        <v>156</v>
      </c>
      <c r="E161" s="36"/>
      <c r="F161" s="223" t="s">
        <v>548</v>
      </c>
      <c r="G161" s="36"/>
      <c r="H161" s="36"/>
      <c r="I161" s="36"/>
      <c r="J161" s="36"/>
      <c r="K161" s="36"/>
      <c r="L161" s="40"/>
      <c r="M161" s="220"/>
      <c r="N161" s="221"/>
      <c r="O161" s="79"/>
      <c r="P161" s="79"/>
      <c r="Q161" s="79"/>
      <c r="R161" s="79"/>
      <c r="S161" s="79"/>
      <c r="T161" s="80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9" t="s">
        <v>156</v>
      </c>
      <c r="AU161" s="19" t="s">
        <v>82</v>
      </c>
    </row>
    <row r="162" s="13" customFormat="1">
      <c r="A162" s="13"/>
      <c r="B162" s="224"/>
      <c r="C162" s="225"/>
      <c r="D162" s="218" t="s">
        <v>158</v>
      </c>
      <c r="E162" s="226" t="s">
        <v>17</v>
      </c>
      <c r="F162" s="227" t="s">
        <v>1005</v>
      </c>
      <c r="G162" s="225"/>
      <c r="H162" s="226" t="s">
        <v>17</v>
      </c>
      <c r="I162" s="225"/>
      <c r="J162" s="225"/>
      <c r="K162" s="225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158</v>
      </c>
      <c r="AU162" s="232" t="s">
        <v>82</v>
      </c>
      <c r="AV162" s="13" t="s">
        <v>80</v>
      </c>
      <c r="AW162" s="13" t="s">
        <v>35</v>
      </c>
      <c r="AX162" s="13" t="s">
        <v>73</v>
      </c>
      <c r="AY162" s="232" t="s">
        <v>145</v>
      </c>
    </row>
    <row r="163" s="13" customFormat="1">
      <c r="A163" s="13"/>
      <c r="B163" s="224"/>
      <c r="C163" s="225"/>
      <c r="D163" s="218" t="s">
        <v>158</v>
      </c>
      <c r="E163" s="226" t="s">
        <v>17</v>
      </c>
      <c r="F163" s="227" t="s">
        <v>1097</v>
      </c>
      <c r="G163" s="225"/>
      <c r="H163" s="226" t="s">
        <v>17</v>
      </c>
      <c r="I163" s="225"/>
      <c r="J163" s="225"/>
      <c r="K163" s="225"/>
      <c r="L163" s="228"/>
      <c r="M163" s="229"/>
      <c r="N163" s="230"/>
      <c r="O163" s="230"/>
      <c r="P163" s="230"/>
      <c r="Q163" s="230"/>
      <c r="R163" s="230"/>
      <c r="S163" s="230"/>
      <c r="T163" s="23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2" t="s">
        <v>158</v>
      </c>
      <c r="AU163" s="232" t="s">
        <v>82</v>
      </c>
      <c r="AV163" s="13" t="s">
        <v>80</v>
      </c>
      <c r="AW163" s="13" t="s">
        <v>35</v>
      </c>
      <c r="AX163" s="13" t="s">
        <v>73</v>
      </c>
      <c r="AY163" s="232" t="s">
        <v>145</v>
      </c>
    </row>
    <row r="164" s="14" customFormat="1">
      <c r="A164" s="14"/>
      <c r="B164" s="233"/>
      <c r="C164" s="234"/>
      <c r="D164" s="218" t="s">
        <v>158</v>
      </c>
      <c r="E164" s="235" t="s">
        <v>17</v>
      </c>
      <c r="F164" s="236" t="s">
        <v>82</v>
      </c>
      <c r="G164" s="234"/>
      <c r="H164" s="237">
        <v>2</v>
      </c>
      <c r="I164" s="234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2" t="s">
        <v>158</v>
      </c>
      <c r="AU164" s="242" t="s">
        <v>82</v>
      </c>
      <c r="AV164" s="14" t="s">
        <v>82</v>
      </c>
      <c r="AW164" s="14" t="s">
        <v>35</v>
      </c>
      <c r="AX164" s="14" t="s">
        <v>80</v>
      </c>
      <c r="AY164" s="242" t="s">
        <v>145</v>
      </c>
    </row>
    <row r="165" s="2" customFormat="1" ht="55.5" customHeight="1">
      <c r="A165" s="34"/>
      <c r="B165" s="35"/>
      <c r="C165" s="243" t="s">
        <v>8</v>
      </c>
      <c r="D165" s="243" t="s">
        <v>167</v>
      </c>
      <c r="E165" s="244" t="s">
        <v>555</v>
      </c>
      <c r="F165" s="245" t="s">
        <v>556</v>
      </c>
      <c r="G165" s="246" t="s">
        <v>262</v>
      </c>
      <c r="H165" s="247">
        <v>2</v>
      </c>
      <c r="I165" s="248">
        <v>39852</v>
      </c>
      <c r="J165" s="248">
        <f>ROUND(I165*H165,2)</f>
        <v>79704</v>
      </c>
      <c r="K165" s="245" t="s">
        <v>269</v>
      </c>
      <c r="L165" s="249"/>
      <c r="M165" s="250" t="s">
        <v>17</v>
      </c>
      <c r="N165" s="251" t="s">
        <v>44</v>
      </c>
      <c r="O165" s="214">
        <v>0</v>
      </c>
      <c r="P165" s="214">
        <f>O165*H165</f>
        <v>0</v>
      </c>
      <c r="Q165" s="214">
        <v>0.0080000000000000002</v>
      </c>
      <c r="R165" s="214">
        <f>Q165*H165</f>
        <v>0.016</v>
      </c>
      <c r="S165" s="214">
        <v>0</v>
      </c>
      <c r="T165" s="215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6" t="s">
        <v>184</v>
      </c>
      <c r="AT165" s="216" t="s">
        <v>167</v>
      </c>
      <c r="AU165" s="216" t="s">
        <v>82</v>
      </c>
      <c r="AY165" s="19" t="s">
        <v>145</v>
      </c>
      <c r="BE165" s="217">
        <f>IF(N165="základní",J165,0)</f>
        <v>79704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9" t="s">
        <v>80</v>
      </c>
      <c r="BK165" s="217">
        <f>ROUND(I165*H165,2)</f>
        <v>79704</v>
      </c>
      <c r="BL165" s="19" t="s">
        <v>175</v>
      </c>
      <c r="BM165" s="216" t="s">
        <v>1098</v>
      </c>
    </row>
    <row r="166" s="2" customFormat="1">
      <c r="A166" s="34"/>
      <c r="B166" s="35"/>
      <c r="C166" s="36"/>
      <c r="D166" s="218" t="s">
        <v>154</v>
      </c>
      <c r="E166" s="36"/>
      <c r="F166" s="219" t="s">
        <v>558</v>
      </c>
      <c r="G166" s="36"/>
      <c r="H166" s="36"/>
      <c r="I166" s="36"/>
      <c r="J166" s="36"/>
      <c r="K166" s="36"/>
      <c r="L166" s="40"/>
      <c r="M166" s="220"/>
      <c r="N166" s="221"/>
      <c r="O166" s="79"/>
      <c r="P166" s="79"/>
      <c r="Q166" s="79"/>
      <c r="R166" s="79"/>
      <c r="S166" s="79"/>
      <c r="T166" s="80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9" t="s">
        <v>154</v>
      </c>
      <c r="AU166" s="19" t="s">
        <v>82</v>
      </c>
    </row>
    <row r="167" s="13" customFormat="1">
      <c r="A167" s="13"/>
      <c r="B167" s="224"/>
      <c r="C167" s="225"/>
      <c r="D167" s="218" t="s">
        <v>158</v>
      </c>
      <c r="E167" s="226" t="s">
        <v>17</v>
      </c>
      <c r="F167" s="227" t="s">
        <v>1005</v>
      </c>
      <c r="G167" s="225"/>
      <c r="H167" s="226" t="s">
        <v>17</v>
      </c>
      <c r="I167" s="225"/>
      <c r="J167" s="225"/>
      <c r="K167" s="225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158</v>
      </c>
      <c r="AU167" s="232" t="s">
        <v>82</v>
      </c>
      <c r="AV167" s="13" t="s">
        <v>80</v>
      </c>
      <c r="AW167" s="13" t="s">
        <v>35</v>
      </c>
      <c r="AX167" s="13" t="s">
        <v>73</v>
      </c>
      <c r="AY167" s="232" t="s">
        <v>145</v>
      </c>
    </row>
    <row r="168" s="13" customFormat="1">
      <c r="A168" s="13"/>
      <c r="B168" s="224"/>
      <c r="C168" s="225"/>
      <c r="D168" s="218" t="s">
        <v>158</v>
      </c>
      <c r="E168" s="226" t="s">
        <v>17</v>
      </c>
      <c r="F168" s="227" t="s">
        <v>1097</v>
      </c>
      <c r="G168" s="225"/>
      <c r="H168" s="226" t="s">
        <v>17</v>
      </c>
      <c r="I168" s="225"/>
      <c r="J168" s="225"/>
      <c r="K168" s="225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158</v>
      </c>
      <c r="AU168" s="232" t="s">
        <v>82</v>
      </c>
      <c r="AV168" s="13" t="s">
        <v>80</v>
      </c>
      <c r="AW168" s="13" t="s">
        <v>35</v>
      </c>
      <c r="AX168" s="13" t="s">
        <v>73</v>
      </c>
      <c r="AY168" s="232" t="s">
        <v>145</v>
      </c>
    </row>
    <row r="169" s="14" customFormat="1">
      <c r="A169" s="14"/>
      <c r="B169" s="233"/>
      <c r="C169" s="234"/>
      <c r="D169" s="218" t="s">
        <v>158</v>
      </c>
      <c r="E169" s="235" t="s">
        <v>17</v>
      </c>
      <c r="F169" s="236" t="s">
        <v>82</v>
      </c>
      <c r="G169" s="234"/>
      <c r="H169" s="237">
        <v>2</v>
      </c>
      <c r="I169" s="234"/>
      <c r="J169" s="234"/>
      <c r="K169" s="234"/>
      <c r="L169" s="238"/>
      <c r="M169" s="239"/>
      <c r="N169" s="240"/>
      <c r="O169" s="240"/>
      <c r="P169" s="240"/>
      <c r="Q169" s="240"/>
      <c r="R169" s="240"/>
      <c r="S169" s="240"/>
      <c r="T169" s="24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2" t="s">
        <v>158</v>
      </c>
      <c r="AU169" s="242" t="s">
        <v>82</v>
      </c>
      <c r="AV169" s="14" t="s">
        <v>82</v>
      </c>
      <c r="AW169" s="14" t="s">
        <v>35</v>
      </c>
      <c r="AX169" s="14" t="s">
        <v>80</v>
      </c>
      <c r="AY169" s="242" t="s">
        <v>145</v>
      </c>
    </row>
    <row r="170" s="13" customFormat="1">
      <c r="A170" s="13"/>
      <c r="B170" s="224"/>
      <c r="C170" s="225"/>
      <c r="D170" s="218" t="s">
        <v>158</v>
      </c>
      <c r="E170" s="226" t="s">
        <v>17</v>
      </c>
      <c r="F170" s="227" t="s">
        <v>560</v>
      </c>
      <c r="G170" s="225"/>
      <c r="H170" s="226" t="s">
        <v>17</v>
      </c>
      <c r="I170" s="225"/>
      <c r="J170" s="225"/>
      <c r="K170" s="225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158</v>
      </c>
      <c r="AU170" s="232" t="s">
        <v>82</v>
      </c>
      <c r="AV170" s="13" t="s">
        <v>80</v>
      </c>
      <c r="AW170" s="13" t="s">
        <v>35</v>
      </c>
      <c r="AX170" s="13" t="s">
        <v>73</v>
      </c>
      <c r="AY170" s="232" t="s">
        <v>145</v>
      </c>
    </row>
    <row r="171" s="13" customFormat="1">
      <c r="A171" s="13"/>
      <c r="B171" s="224"/>
      <c r="C171" s="225"/>
      <c r="D171" s="218" t="s">
        <v>158</v>
      </c>
      <c r="E171" s="226" t="s">
        <v>17</v>
      </c>
      <c r="F171" s="227" t="s">
        <v>614</v>
      </c>
      <c r="G171" s="225"/>
      <c r="H171" s="226" t="s">
        <v>17</v>
      </c>
      <c r="I171" s="225"/>
      <c r="J171" s="225"/>
      <c r="K171" s="225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158</v>
      </c>
      <c r="AU171" s="232" t="s">
        <v>82</v>
      </c>
      <c r="AV171" s="13" t="s">
        <v>80</v>
      </c>
      <c r="AW171" s="13" t="s">
        <v>35</v>
      </c>
      <c r="AX171" s="13" t="s">
        <v>73</v>
      </c>
      <c r="AY171" s="232" t="s">
        <v>145</v>
      </c>
    </row>
    <row r="172" s="13" customFormat="1">
      <c r="A172" s="13"/>
      <c r="B172" s="224"/>
      <c r="C172" s="225"/>
      <c r="D172" s="218" t="s">
        <v>158</v>
      </c>
      <c r="E172" s="226" t="s">
        <v>17</v>
      </c>
      <c r="F172" s="227" t="s">
        <v>562</v>
      </c>
      <c r="G172" s="225"/>
      <c r="H172" s="226" t="s">
        <v>17</v>
      </c>
      <c r="I172" s="225"/>
      <c r="J172" s="225"/>
      <c r="K172" s="225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158</v>
      </c>
      <c r="AU172" s="232" t="s">
        <v>82</v>
      </c>
      <c r="AV172" s="13" t="s">
        <v>80</v>
      </c>
      <c r="AW172" s="13" t="s">
        <v>35</v>
      </c>
      <c r="AX172" s="13" t="s">
        <v>73</v>
      </c>
      <c r="AY172" s="232" t="s">
        <v>145</v>
      </c>
    </row>
    <row r="173" s="13" customFormat="1">
      <c r="A173" s="13"/>
      <c r="B173" s="224"/>
      <c r="C173" s="225"/>
      <c r="D173" s="218" t="s">
        <v>158</v>
      </c>
      <c r="E173" s="226" t="s">
        <v>17</v>
      </c>
      <c r="F173" s="227" t="s">
        <v>563</v>
      </c>
      <c r="G173" s="225"/>
      <c r="H173" s="226" t="s">
        <v>17</v>
      </c>
      <c r="I173" s="225"/>
      <c r="J173" s="225"/>
      <c r="K173" s="225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158</v>
      </c>
      <c r="AU173" s="232" t="s">
        <v>82</v>
      </c>
      <c r="AV173" s="13" t="s">
        <v>80</v>
      </c>
      <c r="AW173" s="13" t="s">
        <v>35</v>
      </c>
      <c r="AX173" s="13" t="s">
        <v>73</v>
      </c>
      <c r="AY173" s="232" t="s">
        <v>145</v>
      </c>
    </row>
    <row r="174" s="13" customFormat="1">
      <c r="A174" s="13"/>
      <c r="B174" s="224"/>
      <c r="C174" s="225"/>
      <c r="D174" s="218" t="s">
        <v>158</v>
      </c>
      <c r="E174" s="226" t="s">
        <v>17</v>
      </c>
      <c r="F174" s="227" t="s">
        <v>564</v>
      </c>
      <c r="G174" s="225"/>
      <c r="H174" s="226" t="s">
        <v>17</v>
      </c>
      <c r="I174" s="225"/>
      <c r="J174" s="225"/>
      <c r="K174" s="225"/>
      <c r="L174" s="228"/>
      <c r="M174" s="229"/>
      <c r="N174" s="230"/>
      <c r="O174" s="230"/>
      <c r="P174" s="230"/>
      <c r="Q174" s="230"/>
      <c r="R174" s="230"/>
      <c r="S174" s="230"/>
      <c r="T174" s="23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2" t="s">
        <v>158</v>
      </c>
      <c r="AU174" s="232" t="s">
        <v>82</v>
      </c>
      <c r="AV174" s="13" t="s">
        <v>80</v>
      </c>
      <c r="AW174" s="13" t="s">
        <v>35</v>
      </c>
      <c r="AX174" s="13" t="s">
        <v>73</v>
      </c>
      <c r="AY174" s="232" t="s">
        <v>145</v>
      </c>
    </row>
    <row r="175" s="13" customFormat="1">
      <c r="A175" s="13"/>
      <c r="B175" s="224"/>
      <c r="C175" s="225"/>
      <c r="D175" s="218" t="s">
        <v>158</v>
      </c>
      <c r="E175" s="226" t="s">
        <v>17</v>
      </c>
      <c r="F175" s="227" t="s">
        <v>565</v>
      </c>
      <c r="G175" s="225"/>
      <c r="H175" s="226" t="s">
        <v>17</v>
      </c>
      <c r="I175" s="225"/>
      <c r="J175" s="225"/>
      <c r="K175" s="225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158</v>
      </c>
      <c r="AU175" s="232" t="s">
        <v>82</v>
      </c>
      <c r="AV175" s="13" t="s">
        <v>80</v>
      </c>
      <c r="AW175" s="13" t="s">
        <v>35</v>
      </c>
      <c r="AX175" s="13" t="s">
        <v>73</v>
      </c>
      <c r="AY175" s="232" t="s">
        <v>145</v>
      </c>
    </row>
    <row r="176" s="2" customFormat="1" ht="16.5" customHeight="1">
      <c r="A176" s="34"/>
      <c r="B176" s="35"/>
      <c r="C176" s="243" t="s">
        <v>231</v>
      </c>
      <c r="D176" s="243" t="s">
        <v>167</v>
      </c>
      <c r="E176" s="244" t="s">
        <v>567</v>
      </c>
      <c r="F176" s="245" t="s">
        <v>568</v>
      </c>
      <c r="G176" s="246" t="s">
        <v>262</v>
      </c>
      <c r="H176" s="247">
        <v>2</v>
      </c>
      <c r="I176" s="248">
        <v>18400</v>
      </c>
      <c r="J176" s="248">
        <f>ROUND(I176*H176,2)</f>
        <v>36800</v>
      </c>
      <c r="K176" s="245" t="s">
        <v>269</v>
      </c>
      <c r="L176" s="249"/>
      <c r="M176" s="250" t="s">
        <v>17</v>
      </c>
      <c r="N176" s="251" t="s">
        <v>44</v>
      </c>
      <c r="O176" s="214">
        <v>0</v>
      </c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6" t="s">
        <v>184</v>
      </c>
      <c r="AT176" s="216" t="s">
        <v>167</v>
      </c>
      <c r="AU176" s="216" t="s">
        <v>82</v>
      </c>
      <c r="AY176" s="19" t="s">
        <v>145</v>
      </c>
      <c r="BE176" s="217">
        <f>IF(N176="základní",J176,0)</f>
        <v>36800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9" t="s">
        <v>80</v>
      </c>
      <c r="BK176" s="217">
        <f>ROUND(I176*H176,2)</f>
        <v>36800</v>
      </c>
      <c r="BL176" s="19" t="s">
        <v>175</v>
      </c>
      <c r="BM176" s="216" t="s">
        <v>1099</v>
      </c>
    </row>
    <row r="177" s="2" customFormat="1">
      <c r="A177" s="34"/>
      <c r="B177" s="35"/>
      <c r="C177" s="36"/>
      <c r="D177" s="218" t="s">
        <v>154</v>
      </c>
      <c r="E177" s="36"/>
      <c r="F177" s="219" t="s">
        <v>568</v>
      </c>
      <c r="G177" s="36"/>
      <c r="H177" s="36"/>
      <c r="I177" s="36"/>
      <c r="J177" s="36"/>
      <c r="K177" s="36"/>
      <c r="L177" s="40"/>
      <c r="M177" s="220"/>
      <c r="N177" s="221"/>
      <c r="O177" s="79"/>
      <c r="P177" s="79"/>
      <c r="Q177" s="79"/>
      <c r="R177" s="79"/>
      <c r="S177" s="79"/>
      <c r="T177" s="80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9" t="s">
        <v>154</v>
      </c>
      <c r="AU177" s="19" t="s">
        <v>82</v>
      </c>
    </row>
    <row r="178" s="13" customFormat="1">
      <c r="A178" s="13"/>
      <c r="B178" s="224"/>
      <c r="C178" s="225"/>
      <c r="D178" s="218" t="s">
        <v>158</v>
      </c>
      <c r="E178" s="226" t="s">
        <v>17</v>
      </c>
      <c r="F178" s="227" t="s">
        <v>159</v>
      </c>
      <c r="G178" s="225"/>
      <c r="H178" s="226" t="s">
        <v>17</v>
      </c>
      <c r="I178" s="225"/>
      <c r="J178" s="225"/>
      <c r="K178" s="225"/>
      <c r="L178" s="228"/>
      <c r="M178" s="229"/>
      <c r="N178" s="230"/>
      <c r="O178" s="230"/>
      <c r="P178" s="230"/>
      <c r="Q178" s="230"/>
      <c r="R178" s="230"/>
      <c r="S178" s="230"/>
      <c r="T178" s="23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2" t="s">
        <v>158</v>
      </c>
      <c r="AU178" s="232" t="s">
        <v>82</v>
      </c>
      <c r="AV178" s="13" t="s">
        <v>80</v>
      </c>
      <c r="AW178" s="13" t="s">
        <v>35</v>
      </c>
      <c r="AX178" s="13" t="s">
        <v>73</v>
      </c>
      <c r="AY178" s="232" t="s">
        <v>145</v>
      </c>
    </row>
    <row r="179" s="13" customFormat="1">
      <c r="A179" s="13"/>
      <c r="B179" s="224"/>
      <c r="C179" s="225"/>
      <c r="D179" s="218" t="s">
        <v>158</v>
      </c>
      <c r="E179" s="226" t="s">
        <v>17</v>
      </c>
      <c r="F179" s="227" t="s">
        <v>1100</v>
      </c>
      <c r="G179" s="225"/>
      <c r="H179" s="226" t="s">
        <v>17</v>
      </c>
      <c r="I179" s="225"/>
      <c r="J179" s="225"/>
      <c r="K179" s="225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158</v>
      </c>
      <c r="AU179" s="232" t="s">
        <v>82</v>
      </c>
      <c r="AV179" s="13" t="s">
        <v>80</v>
      </c>
      <c r="AW179" s="13" t="s">
        <v>35</v>
      </c>
      <c r="AX179" s="13" t="s">
        <v>73</v>
      </c>
      <c r="AY179" s="232" t="s">
        <v>145</v>
      </c>
    </row>
    <row r="180" s="14" customFormat="1">
      <c r="A180" s="14"/>
      <c r="B180" s="233"/>
      <c r="C180" s="234"/>
      <c r="D180" s="218" t="s">
        <v>158</v>
      </c>
      <c r="E180" s="235" t="s">
        <v>17</v>
      </c>
      <c r="F180" s="236" t="s">
        <v>82</v>
      </c>
      <c r="G180" s="234"/>
      <c r="H180" s="237">
        <v>2</v>
      </c>
      <c r="I180" s="234"/>
      <c r="J180" s="234"/>
      <c r="K180" s="234"/>
      <c r="L180" s="238"/>
      <c r="M180" s="239"/>
      <c r="N180" s="240"/>
      <c r="O180" s="240"/>
      <c r="P180" s="240"/>
      <c r="Q180" s="240"/>
      <c r="R180" s="240"/>
      <c r="S180" s="240"/>
      <c r="T180" s="241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2" t="s">
        <v>158</v>
      </c>
      <c r="AU180" s="242" t="s">
        <v>82</v>
      </c>
      <c r="AV180" s="14" t="s">
        <v>82</v>
      </c>
      <c r="AW180" s="14" t="s">
        <v>35</v>
      </c>
      <c r="AX180" s="14" t="s">
        <v>80</v>
      </c>
      <c r="AY180" s="242" t="s">
        <v>145</v>
      </c>
    </row>
    <row r="181" s="13" customFormat="1">
      <c r="A181" s="13"/>
      <c r="B181" s="224"/>
      <c r="C181" s="225"/>
      <c r="D181" s="218" t="s">
        <v>158</v>
      </c>
      <c r="E181" s="226" t="s">
        <v>17</v>
      </c>
      <c r="F181" s="227" t="s">
        <v>571</v>
      </c>
      <c r="G181" s="225"/>
      <c r="H181" s="226" t="s">
        <v>17</v>
      </c>
      <c r="I181" s="225"/>
      <c r="J181" s="225"/>
      <c r="K181" s="225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158</v>
      </c>
      <c r="AU181" s="232" t="s">
        <v>82</v>
      </c>
      <c r="AV181" s="13" t="s">
        <v>80</v>
      </c>
      <c r="AW181" s="13" t="s">
        <v>35</v>
      </c>
      <c r="AX181" s="13" t="s">
        <v>73</v>
      </c>
      <c r="AY181" s="232" t="s">
        <v>145</v>
      </c>
    </row>
    <row r="182" s="2" customFormat="1" ht="16.5" customHeight="1">
      <c r="A182" s="34"/>
      <c r="B182" s="35"/>
      <c r="C182" s="243" t="s">
        <v>240</v>
      </c>
      <c r="D182" s="243" t="s">
        <v>167</v>
      </c>
      <c r="E182" s="244" t="s">
        <v>572</v>
      </c>
      <c r="F182" s="245" t="s">
        <v>573</v>
      </c>
      <c r="G182" s="246" t="s">
        <v>262</v>
      </c>
      <c r="H182" s="247">
        <v>1</v>
      </c>
      <c r="I182" s="248">
        <v>15525</v>
      </c>
      <c r="J182" s="248">
        <f>ROUND(I182*H182,2)</f>
        <v>15525</v>
      </c>
      <c r="K182" s="245" t="s">
        <v>269</v>
      </c>
      <c r="L182" s="249"/>
      <c r="M182" s="250" t="s">
        <v>17</v>
      </c>
      <c r="N182" s="251" t="s">
        <v>44</v>
      </c>
      <c r="O182" s="214">
        <v>0</v>
      </c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16" t="s">
        <v>184</v>
      </c>
      <c r="AT182" s="216" t="s">
        <v>167</v>
      </c>
      <c r="AU182" s="216" t="s">
        <v>82</v>
      </c>
      <c r="AY182" s="19" t="s">
        <v>145</v>
      </c>
      <c r="BE182" s="217">
        <f>IF(N182="základní",J182,0)</f>
        <v>15525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9" t="s">
        <v>80</v>
      </c>
      <c r="BK182" s="217">
        <f>ROUND(I182*H182,2)</f>
        <v>15525</v>
      </c>
      <c r="BL182" s="19" t="s">
        <v>175</v>
      </c>
      <c r="BM182" s="216" t="s">
        <v>1101</v>
      </c>
    </row>
    <row r="183" s="2" customFormat="1">
      <c r="A183" s="34"/>
      <c r="B183" s="35"/>
      <c r="C183" s="36"/>
      <c r="D183" s="218" t="s">
        <v>154</v>
      </c>
      <c r="E183" s="36"/>
      <c r="F183" s="219" t="s">
        <v>573</v>
      </c>
      <c r="G183" s="36"/>
      <c r="H183" s="36"/>
      <c r="I183" s="36"/>
      <c r="J183" s="36"/>
      <c r="K183" s="36"/>
      <c r="L183" s="40"/>
      <c r="M183" s="220"/>
      <c r="N183" s="221"/>
      <c r="O183" s="79"/>
      <c r="P183" s="79"/>
      <c r="Q183" s="79"/>
      <c r="R183" s="79"/>
      <c r="S183" s="79"/>
      <c r="T183" s="80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9" t="s">
        <v>154</v>
      </c>
      <c r="AU183" s="19" t="s">
        <v>82</v>
      </c>
    </row>
    <row r="184" s="13" customFormat="1">
      <c r="A184" s="13"/>
      <c r="B184" s="224"/>
      <c r="C184" s="225"/>
      <c r="D184" s="218" t="s">
        <v>158</v>
      </c>
      <c r="E184" s="226" t="s">
        <v>17</v>
      </c>
      <c r="F184" s="227" t="s">
        <v>1005</v>
      </c>
      <c r="G184" s="225"/>
      <c r="H184" s="226" t="s">
        <v>17</v>
      </c>
      <c r="I184" s="225"/>
      <c r="J184" s="225"/>
      <c r="K184" s="225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158</v>
      </c>
      <c r="AU184" s="232" t="s">
        <v>82</v>
      </c>
      <c r="AV184" s="13" t="s">
        <v>80</v>
      </c>
      <c r="AW184" s="13" t="s">
        <v>35</v>
      </c>
      <c r="AX184" s="13" t="s">
        <v>73</v>
      </c>
      <c r="AY184" s="232" t="s">
        <v>145</v>
      </c>
    </row>
    <row r="185" s="13" customFormat="1">
      <c r="A185" s="13"/>
      <c r="B185" s="224"/>
      <c r="C185" s="225"/>
      <c r="D185" s="218" t="s">
        <v>158</v>
      </c>
      <c r="E185" s="226" t="s">
        <v>17</v>
      </c>
      <c r="F185" s="227" t="s">
        <v>1102</v>
      </c>
      <c r="G185" s="225"/>
      <c r="H185" s="226" t="s">
        <v>17</v>
      </c>
      <c r="I185" s="225"/>
      <c r="J185" s="225"/>
      <c r="K185" s="225"/>
      <c r="L185" s="228"/>
      <c r="M185" s="229"/>
      <c r="N185" s="230"/>
      <c r="O185" s="230"/>
      <c r="P185" s="230"/>
      <c r="Q185" s="230"/>
      <c r="R185" s="230"/>
      <c r="S185" s="230"/>
      <c r="T185" s="23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2" t="s">
        <v>158</v>
      </c>
      <c r="AU185" s="232" t="s">
        <v>82</v>
      </c>
      <c r="AV185" s="13" t="s">
        <v>80</v>
      </c>
      <c r="AW185" s="13" t="s">
        <v>35</v>
      </c>
      <c r="AX185" s="13" t="s">
        <v>73</v>
      </c>
      <c r="AY185" s="232" t="s">
        <v>145</v>
      </c>
    </row>
    <row r="186" s="14" customFormat="1">
      <c r="A186" s="14"/>
      <c r="B186" s="233"/>
      <c r="C186" s="234"/>
      <c r="D186" s="218" t="s">
        <v>158</v>
      </c>
      <c r="E186" s="235" t="s">
        <v>17</v>
      </c>
      <c r="F186" s="236" t="s">
        <v>80</v>
      </c>
      <c r="G186" s="234"/>
      <c r="H186" s="237">
        <v>1</v>
      </c>
      <c r="I186" s="234"/>
      <c r="J186" s="234"/>
      <c r="K186" s="234"/>
      <c r="L186" s="238"/>
      <c r="M186" s="239"/>
      <c r="N186" s="240"/>
      <c r="O186" s="240"/>
      <c r="P186" s="240"/>
      <c r="Q186" s="240"/>
      <c r="R186" s="240"/>
      <c r="S186" s="240"/>
      <c r="T186" s="24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2" t="s">
        <v>158</v>
      </c>
      <c r="AU186" s="242" t="s">
        <v>82</v>
      </c>
      <c r="AV186" s="14" t="s">
        <v>82</v>
      </c>
      <c r="AW186" s="14" t="s">
        <v>35</v>
      </c>
      <c r="AX186" s="14" t="s">
        <v>80</v>
      </c>
      <c r="AY186" s="242" t="s">
        <v>145</v>
      </c>
    </row>
    <row r="187" s="2" customFormat="1" ht="21.75" customHeight="1">
      <c r="A187" s="34"/>
      <c r="B187" s="35"/>
      <c r="C187" s="206" t="s">
        <v>246</v>
      </c>
      <c r="D187" s="206" t="s">
        <v>147</v>
      </c>
      <c r="E187" s="207" t="s">
        <v>576</v>
      </c>
      <c r="F187" s="208" t="s">
        <v>577</v>
      </c>
      <c r="G187" s="209" t="s">
        <v>174</v>
      </c>
      <c r="H187" s="210">
        <v>560</v>
      </c>
      <c r="I187" s="211">
        <v>64.739999999999995</v>
      </c>
      <c r="J187" s="211">
        <f>ROUND(I187*H187,2)</f>
        <v>36254.400000000001</v>
      </c>
      <c r="K187" s="208" t="s">
        <v>269</v>
      </c>
      <c r="L187" s="40"/>
      <c r="M187" s="212" t="s">
        <v>17</v>
      </c>
      <c r="N187" s="213" t="s">
        <v>44</v>
      </c>
      <c r="O187" s="214">
        <v>0.044999999999999998</v>
      </c>
      <c r="P187" s="214">
        <f>O187*H187</f>
        <v>25.199999999999999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6" t="s">
        <v>175</v>
      </c>
      <c r="AT187" s="216" t="s">
        <v>147</v>
      </c>
      <c r="AU187" s="216" t="s">
        <v>82</v>
      </c>
      <c r="AY187" s="19" t="s">
        <v>145</v>
      </c>
      <c r="BE187" s="217">
        <f>IF(N187="základní",J187,0)</f>
        <v>36254.400000000001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9" t="s">
        <v>80</v>
      </c>
      <c r="BK187" s="217">
        <f>ROUND(I187*H187,2)</f>
        <v>36254.400000000001</v>
      </c>
      <c r="BL187" s="19" t="s">
        <v>175</v>
      </c>
      <c r="BM187" s="216" t="s">
        <v>1103</v>
      </c>
    </row>
    <row r="188" s="2" customFormat="1">
      <c r="A188" s="34"/>
      <c r="B188" s="35"/>
      <c r="C188" s="36"/>
      <c r="D188" s="218" t="s">
        <v>154</v>
      </c>
      <c r="E188" s="36"/>
      <c r="F188" s="219" t="s">
        <v>577</v>
      </c>
      <c r="G188" s="36"/>
      <c r="H188" s="36"/>
      <c r="I188" s="36"/>
      <c r="J188" s="36"/>
      <c r="K188" s="36"/>
      <c r="L188" s="40"/>
      <c r="M188" s="220"/>
      <c r="N188" s="221"/>
      <c r="O188" s="79"/>
      <c r="P188" s="79"/>
      <c r="Q188" s="79"/>
      <c r="R188" s="79"/>
      <c r="S188" s="79"/>
      <c r="T188" s="80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9" t="s">
        <v>154</v>
      </c>
      <c r="AU188" s="19" t="s">
        <v>82</v>
      </c>
    </row>
    <row r="189" s="13" customFormat="1">
      <c r="A189" s="13"/>
      <c r="B189" s="224"/>
      <c r="C189" s="225"/>
      <c r="D189" s="218" t="s">
        <v>158</v>
      </c>
      <c r="E189" s="226" t="s">
        <v>17</v>
      </c>
      <c r="F189" s="227" t="s">
        <v>159</v>
      </c>
      <c r="G189" s="225"/>
      <c r="H189" s="226" t="s">
        <v>17</v>
      </c>
      <c r="I189" s="225"/>
      <c r="J189" s="225"/>
      <c r="K189" s="225"/>
      <c r="L189" s="228"/>
      <c r="M189" s="229"/>
      <c r="N189" s="230"/>
      <c r="O189" s="230"/>
      <c r="P189" s="230"/>
      <c r="Q189" s="230"/>
      <c r="R189" s="230"/>
      <c r="S189" s="230"/>
      <c r="T189" s="23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2" t="s">
        <v>158</v>
      </c>
      <c r="AU189" s="232" t="s">
        <v>82</v>
      </c>
      <c r="AV189" s="13" t="s">
        <v>80</v>
      </c>
      <c r="AW189" s="13" t="s">
        <v>35</v>
      </c>
      <c r="AX189" s="13" t="s">
        <v>73</v>
      </c>
      <c r="AY189" s="232" t="s">
        <v>145</v>
      </c>
    </row>
    <row r="190" s="13" customFormat="1">
      <c r="A190" s="13"/>
      <c r="B190" s="224"/>
      <c r="C190" s="225"/>
      <c r="D190" s="218" t="s">
        <v>158</v>
      </c>
      <c r="E190" s="226" t="s">
        <v>17</v>
      </c>
      <c r="F190" s="227" t="s">
        <v>579</v>
      </c>
      <c r="G190" s="225"/>
      <c r="H190" s="226" t="s">
        <v>17</v>
      </c>
      <c r="I190" s="225"/>
      <c r="J190" s="225"/>
      <c r="K190" s="225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158</v>
      </c>
      <c r="AU190" s="232" t="s">
        <v>82</v>
      </c>
      <c r="AV190" s="13" t="s">
        <v>80</v>
      </c>
      <c r="AW190" s="13" t="s">
        <v>35</v>
      </c>
      <c r="AX190" s="13" t="s">
        <v>73</v>
      </c>
      <c r="AY190" s="232" t="s">
        <v>145</v>
      </c>
    </row>
    <row r="191" s="14" customFormat="1">
      <c r="A191" s="14"/>
      <c r="B191" s="233"/>
      <c r="C191" s="234"/>
      <c r="D191" s="218" t="s">
        <v>158</v>
      </c>
      <c r="E191" s="235" t="s">
        <v>17</v>
      </c>
      <c r="F191" s="236" t="s">
        <v>1104</v>
      </c>
      <c r="G191" s="234"/>
      <c r="H191" s="237">
        <v>255</v>
      </c>
      <c r="I191" s="234"/>
      <c r="J191" s="234"/>
      <c r="K191" s="234"/>
      <c r="L191" s="238"/>
      <c r="M191" s="239"/>
      <c r="N191" s="240"/>
      <c r="O191" s="240"/>
      <c r="P191" s="240"/>
      <c r="Q191" s="240"/>
      <c r="R191" s="240"/>
      <c r="S191" s="240"/>
      <c r="T191" s="24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2" t="s">
        <v>158</v>
      </c>
      <c r="AU191" s="242" t="s">
        <v>82</v>
      </c>
      <c r="AV191" s="14" t="s">
        <v>82</v>
      </c>
      <c r="AW191" s="14" t="s">
        <v>35</v>
      </c>
      <c r="AX191" s="14" t="s">
        <v>73</v>
      </c>
      <c r="AY191" s="242" t="s">
        <v>145</v>
      </c>
    </row>
    <row r="192" s="14" customFormat="1">
      <c r="A192" s="14"/>
      <c r="B192" s="233"/>
      <c r="C192" s="234"/>
      <c r="D192" s="218" t="s">
        <v>158</v>
      </c>
      <c r="E192" s="235" t="s">
        <v>17</v>
      </c>
      <c r="F192" s="236" t="s">
        <v>1105</v>
      </c>
      <c r="G192" s="234"/>
      <c r="H192" s="237">
        <v>305</v>
      </c>
      <c r="I192" s="234"/>
      <c r="J192" s="234"/>
      <c r="K192" s="234"/>
      <c r="L192" s="238"/>
      <c r="M192" s="239"/>
      <c r="N192" s="240"/>
      <c r="O192" s="240"/>
      <c r="P192" s="240"/>
      <c r="Q192" s="240"/>
      <c r="R192" s="240"/>
      <c r="S192" s="240"/>
      <c r="T192" s="24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2" t="s">
        <v>158</v>
      </c>
      <c r="AU192" s="242" t="s">
        <v>82</v>
      </c>
      <c r="AV192" s="14" t="s">
        <v>82</v>
      </c>
      <c r="AW192" s="14" t="s">
        <v>35</v>
      </c>
      <c r="AX192" s="14" t="s">
        <v>73</v>
      </c>
      <c r="AY192" s="242" t="s">
        <v>145</v>
      </c>
    </row>
    <row r="193" s="15" customFormat="1">
      <c r="A193" s="15"/>
      <c r="B193" s="252"/>
      <c r="C193" s="253"/>
      <c r="D193" s="218" t="s">
        <v>158</v>
      </c>
      <c r="E193" s="254" t="s">
        <v>17</v>
      </c>
      <c r="F193" s="255" t="s">
        <v>258</v>
      </c>
      <c r="G193" s="253"/>
      <c r="H193" s="256">
        <v>560</v>
      </c>
      <c r="I193" s="253"/>
      <c r="J193" s="253"/>
      <c r="K193" s="253"/>
      <c r="L193" s="257"/>
      <c r="M193" s="258"/>
      <c r="N193" s="259"/>
      <c r="O193" s="259"/>
      <c r="P193" s="259"/>
      <c r="Q193" s="259"/>
      <c r="R193" s="259"/>
      <c r="S193" s="259"/>
      <c r="T193" s="26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1" t="s">
        <v>158</v>
      </c>
      <c r="AU193" s="261" t="s">
        <v>82</v>
      </c>
      <c r="AV193" s="15" t="s">
        <v>152</v>
      </c>
      <c r="AW193" s="15" t="s">
        <v>35</v>
      </c>
      <c r="AX193" s="15" t="s">
        <v>80</v>
      </c>
      <c r="AY193" s="261" t="s">
        <v>145</v>
      </c>
    </row>
    <row r="194" s="2" customFormat="1" ht="16.5" customHeight="1">
      <c r="A194" s="34"/>
      <c r="B194" s="35"/>
      <c r="C194" s="243" t="s">
        <v>266</v>
      </c>
      <c r="D194" s="243" t="s">
        <v>167</v>
      </c>
      <c r="E194" s="244" t="s">
        <v>581</v>
      </c>
      <c r="F194" s="245" t="s">
        <v>582</v>
      </c>
      <c r="G194" s="246" t="s">
        <v>174</v>
      </c>
      <c r="H194" s="247">
        <v>588</v>
      </c>
      <c r="I194" s="248">
        <v>31.899999999999999</v>
      </c>
      <c r="J194" s="248">
        <f>ROUND(I194*H194,2)</f>
        <v>18757.200000000001</v>
      </c>
      <c r="K194" s="245" t="s">
        <v>269</v>
      </c>
      <c r="L194" s="249"/>
      <c r="M194" s="250" t="s">
        <v>17</v>
      </c>
      <c r="N194" s="251" t="s">
        <v>44</v>
      </c>
      <c r="O194" s="214">
        <v>0</v>
      </c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6" t="s">
        <v>184</v>
      </c>
      <c r="AT194" s="216" t="s">
        <v>167</v>
      </c>
      <c r="AU194" s="216" t="s">
        <v>82</v>
      </c>
      <c r="AY194" s="19" t="s">
        <v>145</v>
      </c>
      <c r="BE194" s="217">
        <f>IF(N194="základní",J194,0)</f>
        <v>18757.200000000001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9" t="s">
        <v>80</v>
      </c>
      <c r="BK194" s="217">
        <f>ROUND(I194*H194,2)</f>
        <v>18757.200000000001</v>
      </c>
      <c r="BL194" s="19" t="s">
        <v>175</v>
      </c>
      <c r="BM194" s="216" t="s">
        <v>1106</v>
      </c>
    </row>
    <row r="195" s="2" customFormat="1">
      <c r="A195" s="34"/>
      <c r="B195" s="35"/>
      <c r="C195" s="36"/>
      <c r="D195" s="218" t="s">
        <v>154</v>
      </c>
      <c r="E195" s="36"/>
      <c r="F195" s="219" t="s">
        <v>582</v>
      </c>
      <c r="G195" s="36"/>
      <c r="H195" s="36"/>
      <c r="I195" s="36"/>
      <c r="J195" s="36"/>
      <c r="K195" s="36"/>
      <c r="L195" s="40"/>
      <c r="M195" s="220"/>
      <c r="N195" s="221"/>
      <c r="O195" s="79"/>
      <c r="P195" s="79"/>
      <c r="Q195" s="79"/>
      <c r="R195" s="79"/>
      <c r="S195" s="79"/>
      <c r="T195" s="80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9" t="s">
        <v>154</v>
      </c>
      <c r="AU195" s="19" t="s">
        <v>82</v>
      </c>
    </row>
    <row r="196" s="13" customFormat="1">
      <c r="A196" s="13"/>
      <c r="B196" s="224"/>
      <c r="C196" s="225"/>
      <c r="D196" s="218" t="s">
        <v>158</v>
      </c>
      <c r="E196" s="226" t="s">
        <v>17</v>
      </c>
      <c r="F196" s="227" t="s">
        <v>159</v>
      </c>
      <c r="G196" s="225"/>
      <c r="H196" s="226" t="s">
        <v>17</v>
      </c>
      <c r="I196" s="225"/>
      <c r="J196" s="225"/>
      <c r="K196" s="225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158</v>
      </c>
      <c r="AU196" s="232" t="s">
        <v>82</v>
      </c>
      <c r="AV196" s="13" t="s">
        <v>80</v>
      </c>
      <c r="AW196" s="13" t="s">
        <v>35</v>
      </c>
      <c r="AX196" s="13" t="s">
        <v>73</v>
      </c>
      <c r="AY196" s="232" t="s">
        <v>145</v>
      </c>
    </row>
    <row r="197" s="13" customFormat="1">
      <c r="A197" s="13"/>
      <c r="B197" s="224"/>
      <c r="C197" s="225"/>
      <c r="D197" s="218" t="s">
        <v>158</v>
      </c>
      <c r="E197" s="226" t="s">
        <v>17</v>
      </c>
      <c r="F197" s="227" t="s">
        <v>584</v>
      </c>
      <c r="G197" s="225"/>
      <c r="H197" s="226" t="s">
        <v>17</v>
      </c>
      <c r="I197" s="225"/>
      <c r="J197" s="225"/>
      <c r="K197" s="225"/>
      <c r="L197" s="228"/>
      <c r="M197" s="229"/>
      <c r="N197" s="230"/>
      <c r="O197" s="230"/>
      <c r="P197" s="230"/>
      <c r="Q197" s="230"/>
      <c r="R197" s="230"/>
      <c r="S197" s="230"/>
      <c r="T197" s="23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2" t="s">
        <v>158</v>
      </c>
      <c r="AU197" s="232" t="s">
        <v>82</v>
      </c>
      <c r="AV197" s="13" t="s">
        <v>80</v>
      </c>
      <c r="AW197" s="13" t="s">
        <v>35</v>
      </c>
      <c r="AX197" s="13" t="s">
        <v>73</v>
      </c>
      <c r="AY197" s="232" t="s">
        <v>145</v>
      </c>
    </row>
    <row r="198" s="13" customFormat="1">
      <c r="A198" s="13"/>
      <c r="B198" s="224"/>
      <c r="C198" s="225"/>
      <c r="D198" s="218" t="s">
        <v>158</v>
      </c>
      <c r="E198" s="226" t="s">
        <v>17</v>
      </c>
      <c r="F198" s="227" t="s">
        <v>579</v>
      </c>
      <c r="G198" s="225"/>
      <c r="H198" s="226" t="s">
        <v>17</v>
      </c>
      <c r="I198" s="225"/>
      <c r="J198" s="225"/>
      <c r="K198" s="225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158</v>
      </c>
      <c r="AU198" s="232" t="s">
        <v>82</v>
      </c>
      <c r="AV198" s="13" t="s">
        <v>80</v>
      </c>
      <c r="AW198" s="13" t="s">
        <v>35</v>
      </c>
      <c r="AX198" s="13" t="s">
        <v>73</v>
      </c>
      <c r="AY198" s="232" t="s">
        <v>145</v>
      </c>
    </row>
    <row r="199" s="14" customFormat="1">
      <c r="A199" s="14"/>
      <c r="B199" s="233"/>
      <c r="C199" s="234"/>
      <c r="D199" s="218" t="s">
        <v>158</v>
      </c>
      <c r="E199" s="235" t="s">
        <v>17</v>
      </c>
      <c r="F199" s="236" t="s">
        <v>1107</v>
      </c>
      <c r="G199" s="234"/>
      <c r="H199" s="237">
        <v>267.75</v>
      </c>
      <c r="I199" s="234"/>
      <c r="J199" s="234"/>
      <c r="K199" s="234"/>
      <c r="L199" s="238"/>
      <c r="M199" s="239"/>
      <c r="N199" s="240"/>
      <c r="O199" s="240"/>
      <c r="P199" s="240"/>
      <c r="Q199" s="240"/>
      <c r="R199" s="240"/>
      <c r="S199" s="240"/>
      <c r="T199" s="24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2" t="s">
        <v>158</v>
      </c>
      <c r="AU199" s="242" t="s">
        <v>82</v>
      </c>
      <c r="AV199" s="14" t="s">
        <v>82</v>
      </c>
      <c r="AW199" s="14" t="s">
        <v>35</v>
      </c>
      <c r="AX199" s="14" t="s">
        <v>73</v>
      </c>
      <c r="AY199" s="242" t="s">
        <v>145</v>
      </c>
    </row>
    <row r="200" s="14" customFormat="1">
      <c r="A200" s="14"/>
      <c r="B200" s="233"/>
      <c r="C200" s="234"/>
      <c r="D200" s="218" t="s">
        <v>158</v>
      </c>
      <c r="E200" s="235" t="s">
        <v>17</v>
      </c>
      <c r="F200" s="236" t="s">
        <v>1108</v>
      </c>
      <c r="G200" s="234"/>
      <c r="H200" s="237">
        <v>320.25</v>
      </c>
      <c r="I200" s="234"/>
      <c r="J200" s="234"/>
      <c r="K200" s="234"/>
      <c r="L200" s="238"/>
      <c r="M200" s="239"/>
      <c r="N200" s="240"/>
      <c r="O200" s="240"/>
      <c r="P200" s="240"/>
      <c r="Q200" s="240"/>
      <c r="R200" s="240"/>
      <c r="S200" s="240"/>
      <c r="T200" s="24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2" t="s">
        <v>158</v>
      </c>
      <c r="AU200" s="242" t="s">
        <v>82</v>
      </c>
      <c r="AV200" s="14" t="s">
        <v>82</v>
      </c>
      <c r="AW200" s="14" t="s">
        <v>35</v>
      </c>
      <c r="AX200" s="14" t="s">
        <v>73</v>
      </c>
      <c r="AY200" s="242" t="s">
        <v>145</v>
      </c>
    </row>
    <row r="201" s="15" customFormat="1">
      <c r="A201" s="15"/>
      <c r="B201" s="252"/>
      <c r="C201" s="253"/>
      <c r="D201" s="218" t="s">
        <v>158</v>
      </c>
      <c r="E201" s="254" t="s">
        <v>17</v>
      </c>
      <c r="F201" s="255" t="s">
        <v>258</v>
      </c>
      <c r="G201" s="253"/>
      <c r="H201" s="256">
        <v>588</v>
      </c>
      <c r="I201" s="253"/>
      <c r="J201" s="253"/>
      <c r="K201" s="253"/>
      <c r="L201" s="257"/>
      <c r="M201" s="258"/>
      <c r="N201" s="259"/>
      <c r="O201" s="259"/>
      <c r="P201" s="259"/>
      <c r="Q201" s="259"/>
      <c r="R201" s="259"/>
      <c r="S201" s="259"/>
      <c r="T201" s="26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1" t="s">
        <v>158</v>
      </c>
      <c r="AU201" s="261" t="s">
        <v>82</v>
      </c>
      <c r="AV201" s="15" t="s">
        <v>152</v>
      </c>
      <c r="AW201" s="15" t="s">
        <v>35</v>
      </c>
      <c r="AX201" s="15" t="s">
        <v>80</v>
      </c>
      <c r="AY201" s="261" t="s">
        <v>145</v>
      </c>
    </row>
    <row r="202" s="2" customFormat="1" ht="16.5" customHeight="1">
      <c r="A202" s="34"/>
      <c r="B202" s="35"/>
      <c r="C202" s="243" t="s">
        <v>279</v>
      </c>
      <c r="D202" s="243" t="s">
        <v>167</v>
      </c>
      <c r="E202" s="244" t="s">
        <v>586</v>
      </c>
      <c r="F202" s="245" t="s">
        <v>587</v>
      </c>
      <c r="G202" s="246" t="s">
        <v>262</v>
      </c>
      <c r="H202" s="247">
        <v>26</v>
      </c>
      <c r="I202" s="248">
        <v>15.300000000000001</v>
      </c>
      <c r="J202" s="248">
        <f>ROUND(I202*H202,2)</f>
        <v>397.80000000000001</v>
      </c>
      <c r="K202" s="245" t="s">
        <v>269</v>
      </c>
      <c r="L202" s="249"/>
      <c r="M202" s="250" t="s">
        <v>17</v>
      </c>
      <c r="N202" s="251" t="s">
        <v>44</v>
      </c>
      <c r="O202" s="214">
        <v>0</v>
      </c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16" t="s">
        <v>184</v>
      </c>
      <c r="AT202" s="216" t="s">
        <v>167</v>
      </c>
      <c r="AU202" s="216" t="s">
        <v>82</v>
      </c>
      <c r="AY202" s="19" t="s">
        <v>145</v>
      </c>
      <c r="BE202" s="217">
        <f>IF(N202="základní",J202,0)</f>
        <v>397.80000000000001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9" t="s">
        <v>80</v>
      </c>
      <c r="BK202" s="217">
        <f>ROUND(I202*H202,2)</f>
        <v>397.80000000000001</v>
      </c>
      <c r="BL202" s="19" t="s">
        <v>175</v>
      </c>
      <c r="BM202" s="216" t="s">
        <v>1109</v>
      </c>
    </row>
    <row r="203" s="2" customFormat="1">
      <c r="A203" s="34"/>
      <c r="B203" s="35"/>
      <c r="C203" s="36"/>
      <c r="D203" s="218" t="s">
        <v>154</v>
      </c>
      <c r="E203" s="36"/>
      <c r="F203" s="219" t="s">
        <v>587</v>
      </c>
      <c r="G203" s="36"/>
      <c r="H203" s="36"/>
      <c r="I203" s="36"/>
      <c r="J203" s="36"/>
      <c r="K203" s="36"/>
      <c r="L203" s="40"/>
      <c r="M203" s="220"/>
      <c r="N203" s="221"/>
      <c r="O203" s="79"/>
      <c r="P203" s="79"/>
      <c r="Q203" s="79"/>
      <c r="R203" s="79"/>
      <c r="S203" s="79"/>
      <c r="T203" s="80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9" t="s">
        <v>154</v>
      </c>
      <c r="AU203" s="19" t="s">
        <v>82</v>
      </c>
    </row>
    <row r="204" s="13" customFormat="1">
      <c r="A204" s="13"/>
      <c r="B204" s="224"/>
      <c r="C204" s="225"/>
      <c r="D204" s="218" t="s">
        <v>158</v>
      </c>
      <c r="E204" s="226" t="s">
        <v>17</v>
      </c>
      <c r="F204" s="227" t="s">
        <v>159</v>
      </c>
      <c r="G204" s="225"/>
      <c r="H204" s="226" t="s">
        <v>17</v>
      </c>
      <c r="I204" s="225"/>
      <c r="J204" s="225"/>
      <c r="K204" s="225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158</v>
      </c>
      <c r="AU204" s="232" t="s">
        <v>82</v>
      </c>
      <c r="AV204" s="13" t="s">
        <v>80</v>
      </c>
      <c r="AW204" s="13" t="s">
        <v>35</v>
      </c>
      <c r="AX204" s="13" t="s">
        <v>73</v>
      </c>
      <c r="AY204" s="232" t="s">
        <v>145</v>
      </c>
    </row>
    <row r="205" s="13" customFormat="1">
      <c r="A205" s="13"/>
      <c r="B205" s="224"/>
      <c r="C205" s="225"/>
      <c r="D205" s="218" t="s">
        <v>158</v>
      </c>
      <c r="E205" s="226" t="s">
        <v>17</v>
      </c>
      <c r="F205" s="227" t="s">
        <v>1110</v>
      </c>
      <c r="G205" s="225"/>
      <c r="H205" s="226" t="s">
        <v>17</v>
      </c>
      <c r="I205" s="225"/>
      <c r="J205" s="225"/>
      <c r="K205" s="225"/>
      <c r="L205" s="228"/>
      <c r="M205" s="229"/>
      <c r="N205" s="230"/>
      <c r="O205" s="230"/>
      <c r="P205" s="230"/>
      <c r="Q205" s="230"/>
      <c r="R205" s="230"/>
      <c r="S205" s="230"/>
      <c r="T205" s="23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2" t="s">
        <v>158</v>
      </c>
      <c r="AU205" s="232" t="s">
        <v>82</v>
      </c>
      <c r="AV205" s="13" t="s">
        <v>80</v>
      </c>
      <c r="AW205" s="13" t="s">
        <v>35</v>
      </c>
      <c r="AX205" s="13" t="s">
        <v>73</v>
      </c>
      <c r="AY205" s="232" t="s">
        <v>145</v>
      </c>
    </row>
    <row r="206" s="14" customFormat="1">
      <c r="A206" s="14"/>
      <c r="B206" s="233"/>
      <c r="C206" s="234"/>
      <c r="D206" s="218" t="s">
        <v>158</v>
      </c>
      <c r="E206" s="235" t="s">
        <v>17</v>
      </c>
      <c r="F206" s="236" t="s">
        <v>1111</v>
      </c>
      <c r="G206" s="234"/>
      <c r="H206" s="237">
        <v>26</v>
      </c>
      <c r="I206" s="234"/>
      <c r="J206" s="234"/>
      <c r="K206" s="234"/>
      <c r="L206" s="238"/>
      <c r="M206" s="239"/>
      <c r="N206" s="240"/>
      <c r="O206" s="240"/>
      <c r="P206" s="240"/>
      <c r="Q206" s="240"/>
      <c r="R206" s="240"/>
      <c r="S206" s="240"/>
      <c r="T206" s="24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2" t="s">
        <v>158</v>
      </c>
      <c r="AU206" s="242" t="s">
        <v>82</v>
      </c>
      <c r="AV206" s="14" t="s">
        <v>82</v>
      </c>
      <c r="AW206" s="14" t="s">
        <v>35</v>
      </c>
      <c r="AX206" s="14" t="s">
        <v>80</v>
      </c>
      <c r="AY206" s="242" t="s">
        <v>145</v>
      </c>
    </row>
    <row r="207" s="2" customFormat="1" ht="16.5" customHeight="1">
      <c r="A207" s="34"/>
      <c r="B207" s="35"/>
      <c r="C207" s="206" t="s">
        <v>284</v>
      </c>
      <c r="D207" s="206" t="s">
        <v>147</v>
      </c>
      <c r="E207" s="207" t="s">
        <v>591</v>
      </c>
      <c r="F207" s="208" t="s">
        <v>592</v>
      </c>
      <c r="G207" s="209" t="s">
        <v>262</v>
      </c>
      <c r="H207" s="210">
        <v>3</v>
      </c>
      <c r="I207" s="211">
        <v>7690</v>
      </c>
      <c r="J207" s="211">
        <f>ROUND(I207*H207,2)</f>
        <v>23070</v>
      </c>
      <c r="K207" s="208" t="s">
        <v>151</v>
      </c>
      <c r="L207" s="40"/>
      <c r="M207" s="212" t="s">
        <v>17</v>
      </c>
      <c r="N207" s="213" t="s">
        <v>44</v>
      </c>
      <c r="O207" s="214">
        <v>5.8710000000000004</v>
      </c>
      <c r="P207" s="214">
        <f>O207*H207</f>
        <v>17.613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6" t="s">
        <v>175</v>
      </c>
      <c r="AT207" s="216" t="s">
        <v>147</v>
      </c>
      <c r="AU207" s="216" t="s">
        <v>82</v>
      </c>
      <c r="AY207" s="19" t="s">
        <v>145</v>
      </c>
      <c r="BE207" s="217">
        <f>IF(N207="základní",J207,0)</f>
        <v>23070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9" t="s">
        <v>80</v>
      </c>
      <c r="BK207" s="217">
        <f>ROUND(I207*H207,2)</f>
        <v>23070</v>
      </c>
      <c r="BL207" s="19" t="s">
        <v>175</v>
      </c>
      <c r="BM207" s="216" t="s">
        <v>1112</v>
      </c>
    </row>
    <row r="208" s="2" customFormat="1">
      <c r="A208" s="34"/>
      <c r="B208" s="35"/>
      <c r="C208" s="36"/>
      <c r="D208" s="218" t="s">
        <v>154</v>
      </c>
      <c r="E208" s="36"/>
      <c r="F208" s="219" t="s">
        <v>592</v>
      </c>
      <c r="G208" s="36"/>
      <c r="H208" s="36"/>
      <c r="I208" s="36"/>
      <c r="J208" s="36"/>
      <c r="K208" s="36"/>
      <c r="L208" s="40"/>
      <c r="M208" s="220"/>
      <c r="N208" s="221"/>
      <c r="O208" s="79"/>
      <c r="P208" s="79"/>
      <c r="Q208" s="79"/>
      <c r="R208" s="79"/>
      <c r="S208" s="79"/>
      <c r="T208" s="80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9" t="s">
        <v>154</v>
      </c>
      <c r="AU208" s="19" t="s">
        <v>82</v>
      </c>
    </row>
    <row r="209" s="2" customFormat="1">
      <c r="A209" s="34"/>
      <c r="B209" s="35"/>
      <c r="C209" s="36"/>
      <c r="D209" s="222" t="s">
        <v>156</v>
      </c>
      <c r="E209" s="36"/>
      <c r="F209" s="223" t="s">
        <v>594</v>
      </c>
      <c r="G209" s="36"/>
      <c r="H209" s="36"/>
      <c r="I209" s="36"/>
      <c r="J209" s="36"/>
      <c r="K209" s="36"/>
      <c r="L209" s="40"/>
      <c r="M209" s="220"/>
      <c r="N209" s="221"/>
      <c r="O209" s="79"/>
      <c r="P209" s="79"/>
      <c r="Q209" s="79"/>
      <c r="R209" s="79"/>
      <c r="S209" s="79"/>
      <c r="T209" s="80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9" t="s">
        <v>156</v>
      </c>
      <c r="AU209" s="19" t="s">
        <v>82</v>
      </c>
    </row>
    <row r="210" s="13" customFormat="1">
      <c r="A210" s="13"/>
      <c r="B210" s="224"/>
      <c r="C210" s="225"/>
      <c r="D210" s="218" t="s">
        <v>158</v>
      </c>
      <c r="E210" s="226" t="s">
        <v>17</v>
      </c>
      <c r="F210" s="227" t="s">
        <v>159</v>
      </c>
      <c r="G210" s="225"/>
      <c r="H210" s="226" t="s">
        <v>17</v>
      </c>
      <c r="I210" s="225"/>
      <c r="J210" s="225"/>
      <c r="K210" s="225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158</v>
      </c>
      <c r="AU210" s="232" t="s">
        <v>82</v>
      </c>
      <c r="AV210" s="13" t="s">
        <v>80</v>
      </c>
      <c r="AW210" s="13" t="s">
        <v>35</v>
      </c>
      <c r="AX210" s="13" t="s">
        <v>73</v>
      </c>
      <c r="AY210" s="232" t="s">
        <v>145</v>
      </c>
    </row>
    <row r="211" s="13" customFormat="1">
      <c r="A211" s="13"/>
      <c r="B211" s="224"/>
      <c r="C211" s="225"/>
      <c r="D211" s="218" t="s">
        <v>158</v>
      </c>
      <c r="E211" s="226" t="s">
        <v>17</v>
      </c>
      <c r="F211" s="227" t="s">
        <v>1113</v>
      </c>
      <c r="G211" s="225"/>
      <c r="H211" s="226" t="s">
        <v>17</v>
      </c>
      <c r="I211" s="225"/>
      <c r="J211" s="225"/>
      <c r="K211" s="225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158</v>
      </c>
      <c r="AU211" s="232" t="s">
        <v>82</v>
      </c>
      <c r="AV211" s="13" t="s">
        <v>80</v>
      </c>
      <c r="AW211" s="13" t="s">
        <v>35</v>
      </c>
      <c r="AX211" s="13" t="s">
        <v>73</v>
      </c>
      <c r="AY211" s="232" t="s">
        <v>145</v>
      </c>
    </row>
    <row r="212" s="14" customFormat="1">
      <c r="A212" s="14"/>
      <c r="B212" s="233"/>
      <c r="C212" s="234"/>
      <c r="D212" s="218" t="s">
        <v>158</v>
      </c>
      <c r="E212" s="235" t="s">
        <v>17</v>
      </c>
      <c r="F212" s="236" t="s">
        <v>169</v>
      </c>
      <c r="G212" s="234"/>
      <c r="H212" s="237">
        <v>3</v>
      </c>
      <c r="I212" s="234"/>
      <c r="J212" s="234"/>
      <c r="K212" s="234"/>
      <c r="L212" s="238"/>
      <c r="M212" s="239"/>
      <c r="N212" s="240"/>
      <c r="O212" s="240"/>
      <c r="P212" s="240"/>
      <c r="Q212" s="240"/>
      <c r="R212" s="240"/>
      <c r="S212" s="240"/>
      <c r="T212" s="24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2" t="s">
        <v>158</v>
      </c>
      <c r="AU212" s="242" t="s">
        <v>82</v>
      </c>
      <c r="AV212" s="14" t="s">
        <v>82</v>
      </c>
      <c r="AW212" s="14" t="s">
        <v>35</v>
      </c>
      <c r="AX212" s="14" t="s">
        <v>80</v>
      </c>
      <c r="AY212" s="242" t="s">
        <v>145</v>
      </c>
    </row>
    <row r="213" s="2" customFormat="1" ht="16.5" customHeight="1">
      <c r="A213" s="34"/>
      <c r="B213" s="35"/>
      <c r="C213" s="243" t="s">
        <v>292</v>
      </c>
      <c r="D213" s="243" t="s">
        <v>167</v>
      </c>
      <c r="E213" s="244" t="s">
        <v>596</v>
      </c>
      <c r="F213" s="245" t="s">
        <v>1114</v>
      </c>
      <c r="G213" s="246" t="s">
        <v>262</v>
      </c>
      <c r="H213" s="247">
        <v>3</v>
      </c>
      <c r="I213" s="248">
        <v>21040</v>
      </c>
      <c r="J213" s="248">
        <f>ROUND(I213*H213,2)</f>
        <v>63120</v>
      </c>
      <c r="K213" s="245" t="s">
        <v>269</v>
      </c>
      <c r="L213" s="249"/>
      <c r="M213" s="250" t="s">
        <v>17</v>
      </c>
      <c r="N213" s="251" t="s">
        <v>44</v>
      </c>
      <c r="O213" s="214">
        <v>0</v>
      </c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6" t="s">
        <v>184</v>
      </c>
      <c r="AT213" s="216" t="s">
        <v>167</v>
      </c>
      <c r="AU213" s="216" t="s">
        <v>82</v>
      </c>
      <c r="AY213" s="19" t="s">
        <v>145</v>
      </c>
      <c r="BE213" s="217">
        <f>IF(N213="základní",J213,0)</f>
        <v>63120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9" t="s">
        <v>80</v>
      </c>
      <c r="BK213" s="217">
        <f>ROUND(I213*H213,2)</f>
        <v>63120</v>
      </c>
      <c r="BL213" s="19" t="s">
        <v>175</v>
      </c>
      <c r="BM213" s="216" t="s">
        <v>1115</v>
      </c>
    </row>
    <row r="214" s="2" customFormat="1">
      <c r="A214" s="34"/>
      <c r="B214" s="35"/>
      <c r="C214" s="36"/>
      <c r="D214" s="218" t="s">
        <v>154</v>
      </c>
      <c r="E214" s="36"/>
      <c r="F214" s="219" t="s">
        <v>597</v>
      </c>
      <c r="G214" s="36"/>
      <c r="H214" s="36"/>
      <c r="I214" s="36"/>
      <c r="J214" s="36"/>
      <c r="K214" s="36"/>
      <c r="L214" s="40"/>
      <c r="M214" s="220"/>
      <c r="N214" s="221"/>
      <c r="O214" s="79"/>
      <c r="P214" s="79"/>
      <c r="Q214" s="79"/>
      <c r="R214" s="79"/>
      <c r="S214" s="79"/>
      <c r="T214" s="80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9" t="s">
        <v>154</v>
      </c>
      <c r="AU214" s="19" t="s">
        <v>82</v>
      </c>
    </row>
    <row r="215" s="13" customFormat="1">
      <c r="A215" s="13"/>
      <c r="B215" s="224"/>
      <c r="C215" s="225"/>
      <c r="D215" s="218" t="s">
        <v>158</v>
      </c>
      <c r="E215" s="226" t="s">
        <v>17</v>
      </c>
      <c r="F215" s="227" t="s">
        <v>159</v>
      </c>
      <c r="G215" s="225"/>
      <c r="H215" s="226" t="s">
        <v>17</v>
      </c>
      <c r="I215" s="225"/>
      <c r="J215" s="225"/>
      <c r="K215" s="225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158</v>
      </c>
      <c r="AU215" s="232" t="s">
        <v>82</v>
      </c>
      <c r="AV215" s="13" t="s">
        <v>80</v>
      </c>
      <c r="AW215" s="13" t="s">
        <v>35</v>
      </c>
      <c r="AX215" s="13" t="s">
        <v>73</v>
      </c>
      <c r="AY215" s="232" t="s">
        <v>145</v>
      </c>
    </row>
    <row r="216" s="13" customFormat="1">
      <c r="A216" s="13"/>
      <c r="B216" s="224"/>
      <c r="C216" s="225"/>
      <c r="D216" s="218" t="s">
        <v>158</v>
      </c>
      <c r="E216" s="226" t="s">
        <v>17</v>
      </c>
      <c r="F216" s="227" t="s">
        <v>1113</v>
      </c>
      <c r="G216" s="225"/>
      <c r="H216" s="226" t="s">
        <v>17</v>
      </c>
      <c r="I216" s="225"/>
      <c r="J216" s="225"/>
      <c r="K216" s="225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158</v>
      </c>
      <c r="AU216" s="232" t="s">
        <v>82</v>
      </c>
      <c r="AV216" s="13" t="s">
        <v>80</v>
      </c>
      <c r="AW216" s="13" t="s">
        <v>35</v>
      </c>
      <c r="AX216" s="13" t="s">
        <v>73</v>
      </c>
      <c r="AY216" s="232" t="s">
        <v>145</v>
      </c>
    </row>
    <row r="217" s="14" customFormat="1">
      <c r="A217" s="14"/>
      <c r="B217" s="233"/>
      <c r="C217" s="234"/>
      <c r="D217" s="218" t="s">
        <v>158</v>
      </c>
      <c r="E217" s="235" t="s">
        <v>17</v>
      </c>
      <c r="F217" s="236" t="s">
        <v>169</v>
      </c>
      <c r="G217" s="234"/>
      <c r="H217" s="237">
        <v>3</v>
      </c>
      <c r="I217" s="234"/>
      <c r="J217" s="234"/>
      <c r="K217" s="234"/>
      <c r="L217" s="238"/>
      <c r="M217" s="239"/>
      <c r="N217" s="240"/>
      <c r="O217" s="240"/>
      <c r="P217" s="240"/>
      <c r="Q217" s="240"/>
      <c r="R217" s="240"/>
      <c r="S217" s="240"/>
      <c r="T217" s="24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2" t="s">
        <v>158</v>
      </c>
      <c r="AU217" s="242" t="s">
        <v>82</v>
      </c>
      <c r="AV217" s="14" t="s">
        <v>82</v>
      </c>
      <c r="AW217" s="14" t="s">
        <v>35</v>
      </c>
      <c r="AX217" s="14" t="s">
        <v>80</v>
      </c>
      <c r="AY217" s="242" t="s">
        <v>145</v>
      </c>
    </row>
    <row r="218" s="2" customFormat="1" ht="24.15" customHeight="1">
      <c r="A218" s="34"/>
      <c r="B218" s="35"/>
      <c r="C218" s="206" t="s">
        <v>300</v>
      </c>
      <c r="D218" s="206" t="s">
        <v>147</v>
      </c>
      <c r="E218" s="207" t="s">
        <v>599</v>
      </c>
      <c r="F218" s="208" t="s">
        <v>600</v>
      </c>
      <c r="G218" s="209" t="s">
        <v>262</v>
      </c>
      <c r="H218" s="210">
        <v>7</v>
      </c>
      <c r="I218" s="211">
        <v>12300</v>
      </c>
      <c r="J218" s="211">
        <f>ROUND(I218*H218,2)</f>
        <v>86100</v>
      </c>
      <c r="K218" s="208" t="s">
        <v>151</v>
      </c>
      <c r="L218" s="40"/>
      <c r="M218" s="212" t="s">
        <v>17</v>
      </c>
      <c r="N218" s="213" t="s">
        <v>44</v>
      </c>
      <c r="O218" s="214">
        <v>8.5399999999999991</v>
      </c>
      <c r="P218" s="214">
        <f>O218*H218</f>
        <v>59.779999999999994</v>
      </c>
      <c r="Q218" s="214">
        <v>0.00132</v>
      </c>
      <c r="R218" s="214">
        <f>Q218*H218</f>
        <v>0.0092399999999999999</v>
      </c>
      <c r="S218" s="214">
        <v>0</v>
      </c>
      <c r="T218" s="215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6" t="s">
        <v>175</v>
      </c>
      <c r="AT218" s="216" t="s">
        <v>147</v>
      </c>
      <c r="AU218" s="216" t="s">
        <v>82</v>
      </c>
      <c r="AY218" s="19" t="s">
        <v>145</v>
      </c>
      <c r="BE218" s="217">
        <f>IF(N218="základní",J218,0)</f>
        <v>86100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9" t="s">
        <v>80</v>
      </c>
      <c r="BK218" s="217">
        <f>ROUND(I218*H218,2)</f>
        <v>86100</v>
      </c>
      <c r="BL218" s="19" t="s">
        <v>175</v>
      </c>
      <c r="BM218" s="216" t="s">
        <v>1116</v>
      </c>
    </row>
    <row r="219" s="2" customFormat="1">
      <c r="A219" s="34"/>
      <c r="B219" s="35"/>
      <c r="C219" s="36"/>
      <c r="D219" s="218" t="s">
        <v>154</v>
      </c>
      <c r="E219" s="36"/>
      <c r="F219" s="219" t="s">
        <v>602</v>
      </c>
      <c r="G219" s="36"/>
      <c r="H219" s="36"/>
      <c r="I219" s="36"/>
      <c r="J219" s="36"/>
      <c r="K219" s="36"/>
      <c r="L219" s="40"/>
      <c r="M219" s="220"/>
      <c r="N219" s="221"/>
      <c r="O219" s="79"/>
      <c r="P219" s="79"/>
      <c r="Q219" s="79"/>
      <c r="R219" s="79"/>
      <c r="S219" s="79"/>
      <c r="T219" s="80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9" t="s">
        <v>154</v>
      </c>
      <c r="AU219" s="19" t="s">
        <v>82</v>
      </c>
    </row>
    <row r="220" s="2" customFormat="1">
      <c r="A220" s="34"/>
      <c r="B220" s="35"/>
      <c r="C220" s="36"/>
      <c r="D220" s="222" t="s">
        <v>156</v>
      </c>
      <c r="E220" s="36"/>
      <c r="F220" s="223" t="s">
        <v>603</v>
      </c>
      <c r="G220" s="36"/>
      <c r="H220" s="36"/>
      <c r="I220" s="36"/>
      <c r="J220" s="36"/>
      <c r="K220" s="36"/>
      <c r="L220" s="40"/>
      <c r="M220" s="220"/>
      <c r="N220" s="221"/>
      <c r="O220" s="79"/>
      <c r="P220" s="79"/>
      <c r="Q220" s="79"/>
      <c r="R220" s="79"/>
      <c r="S220" s="79"/>
      <c r="T220" s="80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9" t="s">
        <v>156</v>
      </c>
      <c r="AU220" s="19" t="s">
        <v>82</v>
      </c>
    </row>
    <row r="221" s="13" customFormat="1">
      <c r="A221" s="13"/>
      <c r="B221" s="224"/>
      <c r="C221" s="225"/>
      <c r="D221" s="218" t="s">
        <v>158</v>
      </c>
      <c r="E221" s="226" t="s">
        <v>17</v>
      </c>
      <c r="F221" s="227" t="s">
        <v>604</v>
      </c>
      <c r="G221" s="225"/>
      <c r="H221" s="226" t="s">
        <v>17</v>
      </c>
      <c r="I221" s="225"/>
      <c r="J221" s="225"/>
      <c r="K221" s="225"/>
      <c r="L221" s="228"/>
      <c r="M221" s="229"/>
      <c r="N221" s="230"/>
      <c r="O221" s="230"/>
      <c r="P221" s="230"/>
      <c r="Q221" s="230"/>
      <c r="R221" s="230"/>
      <c r="S221" s="230"/>
      <c r="T221" s="23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2" t="s">
        <v>158</v>
      </c>
      <c r="AU221" s="232" t="s">
        <v>82</v>
      </c>
      <c r="AV221" s="13" t="s">
        <v>80</v>
      </c>
      <c r="AW221" s="13" t="s">
        <v>35</v>
      </c>
      <c r="AX221" s="13" t="s">
        <v>73</v>
      </c>
      <c r="AY221" s="232" t="s">
        <v>145</v>
      </c>
    </row>
    <row r="222" s="14" customFormat="1">
      <c r="A222" s="14"/>
      <c r="B222" s="233"/>
      <c r="C222" s="234"/>
      <c r="D222" s="218" t="s">
        <v>158</v>
      </c>
      <c r="E222" s="235" t="s">
        <v>17</v>
      </c>
      <c r="F222" s="236" t="s">
        <v>203</v>
      </c>
      <c r="G222" s="234"/>
      <c r="H222" s="237">
        <v>7</v>
      </c>
      <c r="I222" s="234"/>
      <c r="J222" s="234"/>
      <c r="K222" s="234"/>
      <c r="L222" s="238"/>
      <c r="M222" s="239"/>
      <c r="N222" s="240"/>
      <c r="O222" s="240"/>
      <c r="P222" s="240"/>
      <c r="Q222" s="240"/>
      <c r="R222" s="240"/>
      <c r="S222" s="240"/>
      <c r="T222" s="24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2" t="s">
        <v>158</v>
      </c>
      <c r="AU222" s="242" t="s">
        <v>82</v>
      </c>
      <c r="AV222" s="14" t="s">
        <v>82</v>
      </c>
      <c r="AW222" s="14" t="s">
        <v>35</v>
      </c>
      <c r="AX222" s="14" t="s">
        <v>80</v>
      </c>
      <c r="AY222" s="242" t="s">
        <v>145</v>
      </c>
    </row>
    <row r="223" s="2" customFormat="1" ht="21.75" customHeight="1">
      <c r="A223" s="34"/>
      <c r="B223" s="35"/>
      <c r="C223" s="243" t="s">
        <v>7</v>
      </c>
      <c r="D223" s="243" t="s">
        <v>167</v>
      </c>
      <c r="E223" s="244" t="s">
        <v>605</v>
      </c>
      <c r="F223" s="245" t="s">
        <v>606</v>
      </c>
      <c r="G223" s="246" t="s">
        <v>262</v>
      </c>
      <c r="H223" s="247">
        <v>7</v>
      </c>
      <c r="I223" s="248">
        <v>890</v>
      </c>
      <c r="J223" s="248">
        <f>ROUND(I223*H223,2)</f>
        <v>6230</v>
      </c>
      <c r="K223" s="245" t="s">
        <v>269</v>
      </c>
      <c r="L223" s="249"/>
      <c r="M223" s="250" t="s">
        <v>17</v>
      </c>
      <c r="N223" s="251" t="s">
        <v>44</v>
      </c>
      <c r="O223" s="214">
        <v>0</v>
      </c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6" t="s">
        <v>184</v>
      </c>
      <c r="AT223" s="216" t="s">
        <v>167</v>
      </c>
      <c r="AU223" s="216" t="s">
        <v>82</v>
      </c>
      <c r="AY223" s="19" t="s">
        <v>145</v>
      </c>
      <c r="BE223" s="217">
        <f>IF(N223="základní",J223,0)</f>
        <v>6230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9" t="s">
        <v>80</v>
      </c>
      <c r="BK223" s="217">
        <f>ROUND(I223*H223,2)</f>
        <v>6230</v>
      </c>
      <c r="BL223" s="19" t="s">
        <v>175</v>
      </c>
      <c r="BM223" s="216" t="s">
        <v>1117</v>
      </c>
    </row>
    <row r="224" s="2" customFormat="1">
      <c r="A224" s="34"/>
      <c r="B224" s="35"/>
      <c r="C224" s="36"/>
      <c r="D224" s="218" t="s">
        <v>154</v>
      </c>
      <c r="E224" s="36"/>
      <c r="F224" s="219" t="s">
        <v>606</v>
      </c>
      <c r="G224" s="36"/>
      <c r="H224" s="36"/>
      <c r="I224" s="36"/>
      <c r="J224" s="36"/>
      <c r="K224" s="36"/>
      <c r="L224" s="40"/>
      <c r="M224" s="220"/>
      <c r="N224" s="221"/>
      <c r="O224" s="79"/>
      <c r="P224" s="79"/>
      <c r="Q224" s="79"/>
      <c r="R224" s="79"/>
      <c r="S224" s="79"/>
      <c r="T224" s="80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9" t="s">
        <v>154</v>
      </c>
      <c r="AU224" s="19" t="s">
        <v>82</v>
      </c>
    </row>
    <row r="225" s="13" customFormat="1">
      <c r="A225" s="13"/>
      <c r="B225" s="224"/>
      <c r="C225" s="225"/>
      <c r="D225" s="218" t="s">
        <v>158</v>
      </c>
      <c r="E225" s="226" t="s">
        <v>17</v>
      </c>
      <c r="F225" s="227" t="s">
        <v>608</v>
      </c>
      <c r="G225" s="225"/>
      <c r="H225" s="226" t="s">
        <v>17</v>
      </c>
      <c r="I225" s="225"/>
      <c r="J225" s="225"/>
      <c r="K225" s="225"/>
      <c r="L225" s="228"/>
      <c r="M225" s="229"/>
      <c r="N225" s="230"/>
      <c r="O225" s="230"/>
      <c r="P225" s="230"/>
      <c r="Q225" s="230"/>
      <c r="R225" s="230"/>
      <c r="S225" s="230"/>
      <c r="T225" s="23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2" t="s">
        <v>158</v>
      </c>
      <c r="AU225" s="232" t="s">
        <v>82</v>
      </c>
      <c r="AV225" s="13" t="s">
        <v>80</v>
      </c>
      <c r="AW225" s="13" t="s">
        <v>35</v>
      </c>
      <c r="AX225" s="13" t="s">
        <v>73</v>
      </c>
      <c r="AY225" s="232" t="s">
        <v>145</v>
      </c>
    </row>
    <row r="226" s="14" customFormat="1">
      <c r="A226" s="14"/>
      <c r="B226" s="233"/>
      <c r="C226" s="234"/>
      <c r="D226" s="218" t="s">
        <v>158</v>
      </c>
      <c r="E226" s="235" t="s">
        <v>17</v>
      </c>
      <c r="F226" s="236" t="s">
        <v>203</v>
      </c>
      <c r="G226" s="234"/>
      <c r="H226" s="237">
        <v>7</v>
      </c>
      <c r="I226" s="234"/>
      <c r="J226" s="234"/>
      <c r="K226" s="234"/>
      <c r="L226" s="238"/>
      <c r="M226" s="239"/>
      <c r="N226" s="240"/>
      <c r="O226" s="240"/>
      <c r="P226" s="240"/>
      <c r="Q226" s="240"/>
      <c r="R226" s="240"/>
      <c r="S226" s="240"/>
      <c r="T226" s="24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2" t="s">
        <v>158</v>
      </c>
      <c r="AU226" s="242" t="s">
        <v>82</v>
      </c>
      <c r="AV226" s="14" t="s">
        <v>82</v>
      </c>
      <c r="AW226" s="14" t="s">
        <v>35</v>
      </c>
      <c r="AX226" s="14" t="s">
        <v>80</v>
      </c>
      <c r="AY226" s="242" t="s">
        <v>145</v>
      </c>
    </row>
    <row r="227" s="2" customFormat="1" ht="16.5" customHeight="1">
      <c r="A227" s="34"/>
      <c r="B227" s="35"/>
      <c r="C227" s="206" t="s">
        <v>318</v>
      </c>
      <c r="D227" s="206" t="s">
        <v>147</v>
      </c>
      <c r="E227" s="207" t="s">
        <v>609</v>
      </c>
      <c r="F227" s="208" t="s">
        <v>610</v>
      </c>
      <c r="G227" s="209" t="s">
        <v>611</v>
      </c>
      <c r="H227" s="210">
        <v>1</v>
      </c>
      <c r="I227" s="211">
        <v>100589.3</v>
      </c>
      <c r="J227" s="211">
        <f>ROUND(I227*H227,2)</f>
        <v>100589.3</v>
      </c>
      <c r="K227" s="208" t="s">
        <v>269</v>
      </c>
      <c r="L227" s="40"/>
      <c r="M227" s="212" t="s">
        <v>17</v>
      </c>
      <c r="N227" s="213" t="s">
        <v>44</v>
      </c>
      <c r="O227" s="214">
        <v>0</v>
      </c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6" t="s">
        <v>175</v>
      </c>
      <c r="AT227" s="216" t="s">
        <v>147</v>
      </c>
      <c r="AU227" s="216" t="s">
        <v>82</v>
      </c>
      <c r="AY227" s="19" t="s">
        <v>145</v>
      </c>
      <c r="BE227" s="217">
        <f>IF(N227="základní",J227,0)</f>
        <v>100589.3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9" t="s">
        <v>80</v>
      </c>
      <c r="BK227" s="217">
        <f>ROUND(I227*H227,2)</f>
        <v>100589.3</v>
      </c>
      <c r="BL227" s="19" t="s">
        <v>175</v>
      </c>
      <c r="BM227" s="216" t="s">
        <v>1118</v>
      </c>
    </row>
    <row r="228" s="2" customFormat="1">
      <c r="A228" s="34"/>
      <c r="B228" s="35"/>
      <c r="C228" s="36"/>
      <c r="D228" s="218" t="s">
        <v>154</v>
      </c>
      <c r="E228" s="36"/>
      <c r="F228" s="219" t="s">
        <v>613</v>
      </c>
      <c r="G228" s="36"/>
      <c r="H228" s="36"/>
      <c r="I228" s="36"/>
      <c r="J228" s="36"/>
      <c r="K228" s="36"/>
      <c r="L228" s="40"/>
      <c r="M228" s="220"/>
      <c r="N228" s="221"/>
      <c r="O228" s="79"/>
      <c r="P228" s="79"/>
      <c r="Q228" s="79"/>
      <c r="R228" s="79"/>
      <c r="S228" s="79"/>
      <c r="T228" s="80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9" t="s">
        <v>154</v>
      </c>
      <c r="AU228" s="19" t="s">
        <v>82</v>
      </c>
    </row>
    <row r="229" s="14" customFormat="1">
      <c r="A229" s="14"/>
      <c r="B229" s="233"/>
      <c r="C229" s="234"/>
      <c r="D229" s="218" t="s">
        <v>158</v>
      </c>
      <c r="E229" s="235" t="s">
        <v>17</v>
      </c>
      <c r="F229" s="236" t="s">
        <v>80</v>
      </c>
      <c r="G229" s="234"/>
      <c r="H229" s="237">
        <v>1</v>
      </c>
      <c r="I229" s="234"/>
      <c r="J229" s="234"/>
      <c r="K229" s="234"/>
      <c r="L229" s="238"/>
      <c r="M229" s="239"/>
      <c r="N229" s="240"/>
      <c r="O229" s="240"/>
      <c r="P229" s="240"/>
      <c r="Q229" s="240"/>
      <c r="R229" s="240"/>
      <c r="S229" s="240"/>
      <c r="T229" s="241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2" t="s">
        <v>158</v>
      </c>
      <c r="AU229" s="242" t="s">
        <v>82</v>
      </c>
      <c r="AV229" s="14" t="s">
        <v>82</v>
      </c>
      <c r="AW229" s="14" t="s">
        <v>35</v>
      </c>
      <c r="AX229" s="14" t="s">
        <v>80</v>
      </c>
      <c r="AY229" s="242" t="s">
        <v>145</v>
      </c>
    </row>
    <row r="230" s="13" customFormat="1">
      <c r="A230" s="13"/>
      <c r="B230" s="224"/>
      <c r="C230" s="225"/>
      <c r="D230" s="218" t="s">
        <v>158</v>
      </c>
      <c r="E230" s="226" t="s">
        <v>17</v>
      </c>
      <c r="F230" s="227" t="s">
        <v>614</v>
      </c>
      <c r="G230" s="225"/>
      <c r="H230" s="226" t="s">
        <v>17</v>
      </c>
      <c r="I230" s="225"/>
      <c r="J230" s="225"/>
      <c r="K230" s="225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158</v>
      </c>
      <c r="AU230" s="232" t="s">
        <v>82</v>
      </c>
      <c r="AV230" s="13" t="s">
        <v>80</v>
      </c>
      <c r="AW230" s="13" t="s">
        <v>35</v>
      </c>
      <c r="AX230" s="13" t="s">
        <v>73</v>
      </c>
      <c r="AY230" s="232" t="s">
        <v>145</v>
      </c>
    </row>
    <row r="231" s="13" customFormat="1">
      <c r="A231" s="13"/>
      <c r="B231" s="224"/>
      <c r="C231" s="225"/>
      <c r="D231" s="218" t="s">
        <v>158</v>
      </c>
      <c r="E231" s="226" t="s">
        <v>17</v>
      </c>
      <c r="F231" s="227" t="s">
        <v>1119</v>
      </c>
      <c r="G231" s="225"/>
      <c r="H231" s="226" t="s">
        <v>17</v>
      </c>
      <c r="I231" s="225"/>
      <c r="J231" s="225"/>
      <c r="K231" s="225"/>
      <c r="L231" s="228"/>
      <c r="M231" s="229"/>
      <c r="N231" s="230"/>
      <c r="O231" s="230"/>
      <c r="P231" s="230"/>
      <c r="Q231" s="230"/>
      <c r="R231" s="230"/>
      <c r="S231" s="230"/>
      <c r="T231" s="23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2" t="s">
        <v>158</v>
      </c>
      <c r="AU231" s="232" t="s">
        <v>82</v>
      </c>
      <c r="AV231" s="13" t="s">
        <v>80</v>
      </c>
      <c r="AW231" s="13" t="s">
        <v>35</v>
      </c>
      <c r="AX231" s="13" t="s">
        <v>73</v>
      </c>
      <c r="AY231" s="232" t="s">
        <v>145</v>
      </c>
    </row>
    <row r="232" s="13" customFormat="1">
      <c r="A232" s="13"/>
      <c r="B232" s="224"/>
      <c r="C232" s="225"/>
      <c r="D232" s="218" t="s">
        <v>158</v>
      </c>
      <c r="E232" s="226" t="s">
        <v>17</v>
      </c>
      <c r="F232" s="227" t="s">
        <v>616</v>
      </c>
      <c r="G232" s="225"/>
      <c r="H232" s="226" t="s">
        <v>17</v>
      </c>
      <c r="I232" s="225"/>
      <c r="J232" s="225"/>
      <c r="K232" s="225"/>
      <c r="L232" s="228"/>
      <c r="M232" s="229"/>
      <c r="N232" s="230"/>
      <c r="O232" s="230"/>
      <c r="P232" s="230"/>
      <c r="Q232" s="230"/>
      <c r="R232" s="230"/>
      <c r="S232" s="230"/>
      <c r="T232" s="23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2" t="s">
        <v>158</v>
      </c>
      <c r="AU232" s="232" t="s">
        <v>82</v>
      </c>
      <c r="AV232" s="13" t="s">
        <v>80</v>
      </c>
      <c r="AW232" s="13" t="s">
        <v>35</v>
      </c>
      <c r="AX232" s="13" t="s">
        <v>73</v>
      </c>
      <c r="AY232" s="232" t="s">
        <v>145</v>
      </c>
    </row>
    <row r="233" s="13" customFormat="1">
      <c r="A233" s="13"/>
      <c r="B233" s="224"/>
      <c r="C233" s="225"/>
      <c r="D233" s="218" t="s">
        <v>158</v>
      </c>
      <c r="E233" s="226" t="s">
        <v>17</v>
      </c>
      <c r="F233" s="227" t="s">
        <v>617</v>
      </c>
      <c r="G233" s="225"/>
      <c r="H233" s="226" t="s">
        <v>17</v>
      </c>
      <c r="I233" s="225"/>
      <c r="J233" s="225"/>
      <c r="K233" s="225"/>
      <c r="L233" s="228"/>
      <c r="M233" s="229"/>
      <c r="N233" s="230"/>
      <c r="O233" s="230"/>
      <c r="P233" s="230"/>
      <c r="Q233" s="230"/>
      <c r="R233" s="230"/>
      <c r="S233" s="230"/>
      <c r="T233" s="23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158</v>
      </c>
      <c r="AU233" s="232" t="s">
        <v>82</v>
      </c>
      <c r="AV233" s="13" t="s">
        <v>80</v>
      </c>
      <c r="AW233" s="13" t="s">
        <v>35</v>
      </c>
      <c r="AX233" s="13" t="s">
        <v>73</v>
      </c>
      <c r="AY233" s="232" t="s">
        <v>145</v>
      </c>
    </row>
    <row r="234" s="13" customFormat="1">
      <c r="A234" s="13"/>
      <c r="B234" s="224"/>
      <c r="C234" s="225"/>
      <c r="D234" s="218" t="s">
        <v>158</v>
      </c>
      <c r="E234" s="226" t="s">
        <v>17</v>
      </c>
      <c r="F234" s="227" t="s">
        <v>618</v>
      </c>
      <c r="G234" s="225"/>
      <c r="H234" s="226" t="s">
        <v>17</v>
      </c>
      <c r="I234" s="225"/>
      <c r="J234" s="225"/>
      <c r="K234" s="225"/>
      <c r="L234" s="228"/>
      <c r="M234" s="229"/>
      <c r="N234" s="230"/>
      <c r="O234" s="230"/>
      <c r="P234" s="230"/>
      <c r="Q234" s="230"/>
      <c r="R234" s="230"/>
      <c r="S234" s="230"/>
      <c r="T234" s="23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2" t="s">
        <v>158</v>
      </c>
      <c r="AU234" s="232" t="s">
        <v>82</v>
      </c>
      <c r="AV234" s="13" t="s">
        <v>80</v>
      </c>
      <c r="AW234" s="13" t="s">
        <v>35</v>
      </c>
      <c r="AX234" s="13" t="s">
        <v>73</v>
      </c>
      <c r="AY234" s="232" t="s">
        <v>145</v>
      </c>
    </row>
    <row r="235" s="2" customFormat="1" ht="16.5" customHeight="1">
      <c r="A235" s="34"/>
      <c r="B235" s="35"/>
      <c r="C235" s="243" t="s">
        <v>324</v>
      </c>
      <c r="D235" s="243" t="s">
        <v>167</v>
      </c>
      <c r="E235" s="244" t="s">
        <v>1120</v>
      </c>
      <c r="F235" s="245" t="s">
        <v>1121</v>
      </c>
      <c r="G235" s="246" t="s">
        <v>611</v>
      </c>
      <c r="H235" s="247">
        <v>1</v>
      </c>
      <c r="I235" s="248">
        <v>856840</v>
      </c>
      <c r="J235" s="248">
        <f>ROUND(I235*H235,2)</f>
        <v>856840</v>
      </c>
      <c r="K235" s="245" t="s">
        <v>269</v>
      </c>
      <c r="L235" s="249"/>
      <c r="M235" s="250" t="s">
        <v>17</v>
      </c>
      <c r="N235" s="251" t="s">
        <v>44</v>
      </c>
      <c r="O235" s="214">
        <v>0</v>
      </c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6" t="s">
        <v>184</v>
      </c>
      <c r="AT235" s="216" t="s">
        <v>167</v>
      </c>
      <c r="AU235" s="216" t="s">
        <v>82</v>
      </c>
      <c r="AY235" s="19" t="s">
        <v>145</v>
      </c>
      <c r="BE235" s="217">
        <f>IF(N235="základní",J235,0)</f>
        <v>856840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9" t="s">
        <v>80</v>
      </c>
      <c r="BK235" s="217">
        <f>ROUND(I235*H235,2)</f>
        <v>856840</v>
      </c>
      <c r="BL235" s="19" t="s">
        <v>175</v>
      </c>
      <c r="BM235" s="216" t="s">
        <v>1122</v>
      </c>
    </row>
    <row r="236" s="2" customFormat="1">
      <c r="A236" s="34"/>
      <c r="B236" s="35"/>
      <c r="C236" s="36"/>
      <c r="D236" s="218" t="s">
        <v>154</v>
      </c>
      <c r="E236" s="36"/>
      <c r="F236" s="219" t="s">
        <v>1123</v>
      </c>
      <c r="G236" s="36"/>
      <c r="H236" s="36"/>
      <c r="I236" s="36"/>
      <c r="J236" s="36"/>
      <c r="K236" s="36"/>
      <c r="L236" s="40"/>
      <c r="M236" s="220"/>
      <c r="N236" s="221"/>
      <c r="O236" s="79"/>
      <c r="P236" s="79"/>
      <c r="Q236" s="79"/>
      <c r="R236" s="79"/>
      <c r="S236" s="79"/>
      <c r="T236" s="80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9" t="s">
        <v>154</v>
      </c>
      <c r="AU236" s="19" t="s">
        <v>82</v>
      </c>
    </row>
    <row r="237" s="14" customFormat="1">
      <c r="A237" s="14"/>
      <c r="B237" s="233"/>
      <c r="C237" s="234"/>
      <c r="D237" s="218" t="s">
        <v>158</v>
      </c>
      <c r="E237" s="235" t="s">
        <v>17</v>
      </c>
      <c r="F237" s="236" t="s">
        <v>80</v>
      </c>
      <c r="G237" s="234"/>
      <c r="H237" s="237">
        <v>1</v>
      </c>
      <c r="I237" s="234"/>
      <c r="J237" s="234"/>
      <c r="K237" s="234"/>
      <c r="L237" s="238"/>
      <c r="M237" s="239"/>
      <c r="N237" s="240"/>
      <c r="O237" s="240"/>
      <c r="P237" s="240"/>
      <c r="Q237" s="240"/>
      <c r="R237" s="240"/>
      <c r="S237" s="240"/>
      <c r="T237" s="24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2" t="s">
        <v>158</v>
      </c>
      <c r="AU237" s="242" t="s">
        <v>82</v>
      </c>
      <c r="AV237" s="14" t="s">
        <v>82</v>
      </c>
      <c r="AW237" s="14" t="s">
        <v>35</v>
      </c>
      <c r="AX237" s="14" t="s">
        <v>80</v>
      </c>
      <c r="AY237" s="242" t="s">
        <v>145</v>
      </c>
    </row>
    <row r="238" s="13" customFormat="1">
      <c r="A238" s="13"/>
      <c r="B238" s="224"/>
      <c r="C238" s="225"/>
      <c r="D238" s="218" t="s">
        <v>158</v>
      </c>
      <c r="E238" s="226" t="s">
        <v>17</v>
      </c>
      <c r="F238" s="227" t="s">
        <v>614</v>
      </c>
      <c r="G238" s="225"/>
      <c r="H238" s="226" t="s">
        <v>17</v>
      </c>
      <c r="I238" s="225"/>
      <c r="J238" s="225"/>
      <c r="K238" s="225"/>
      <c r="L238" s="228"/>
      <c r="M238" s="229"/>
      <c r="N238" s="230"/>
      <c r="O238" s="230"/>
      <c r="P238" s="230"/>
      <c r="Q238" s="230"/>
      <c r="R238" s="230"/>
      <c r="S238" s="230"/>
      <c r="T238" s="23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158</v>
      </c>
      <c r="AU238" s="232" t="s">
        <v>82</v>
      </c>
      <c r="AV238" s="13" t="s">
        <v>80</v>
      </c>
      <c r="AW238" s="13" t="s">
        <v>35</v>
      </c>
      <c r="AX238" s="13" t="s">
        <v>73</v>
      </c>
      <c r="AY238" s="232" t="s">
        <v>145</v>
      </c>
    </row>
    <row r="239" s="13" customFormat="1">
      <c r="A239" s="13"/>
      <c r="B239" s="224"/>
      <c r="C239" s="225"/>
      <c r="D239" s="218" t="s">
        <v>158</v>
      </c>
      <c r="E239" s="226" t="s">
        <v>17</v>
      </c>
      <c r="F239" s="227" t="s">
        <v>1124</v>
      </c>
      <c r="G239" s="225"/>
      <c r="H239" s="226" t="s">
        <v>17</v>
      </c>
      <c r="I239" s="225"/>
      <c r="J239" s="225"/>
      <c r="K239" s="225"/>
      <c r="L239" s="228"/>
      <c r="M239" s="229"/>
      <c r="N239" s="230"/>
      <c r="O239" s="230"/>
      <c r="P239" s="230"/>
      <c r="Q239" s="230"/>
      <c r="R239" s="230"/>
      <c r="S239" s="230"/>
      <c r="T239" s="23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2" t="s">
        <v>158</v>
      </c>
      <c r="AU239" s="232" t="s">
        <v>82</v>
      </c>
      <c r="AV239" s="13" t="s">
        <v>80</v>
      </c>
      <c r="AW239" s="13" t="s">
        <v>35</v>
      </c>
      <c r="AX239" s="13" t="s">
        <v>73</v>
      </c>
      <c r="AY239" s="232" t="s">
        <v>145</v>
      </c>
    </row>
    <row r="240" s="13" customFormat="1">
      <c r="A240" s="13"/>
      <c r="B240" s="224"/>
      <c r="C240" s="225"/>
      <c r="D240" s="218" t="s">
        <v>158</v>
      </c>
      <c r="E240" s="226" t="s">
        <v>17</v>
      </c>
      <c r="F240" s="227" t="s">
        <v>1125</v>
      </c>
      <c r="G240" s="225"/>
      <c r="H240" s="226" t="s">
        <v>17</v>
      </c>
      <c r="I240" s="225"/>
      <c r="J240" s="225"/>
      <c r="K240" s="225"/>
      <c r="L240" s="228"/>
      <c r="M240" s="229"/>
      <c r="N240" s="230"/>
      <c r="O240" s="230"/>
      <c r="P240" s="230"/>
      <c r="Q240" s="230"/>
      <c r="R240" s="230"/>
      <c r="S240" s="230"/>
      <c r="T240" s="23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2" t="s">
        <v>158</v>
      </c>
      <c r="AU240" s="232" t="s">
        <v>82</v>
      </c>
      <c r="AV240" s="13" t="s">
        <v>80</v>
      </c>
      <c r="AW240" s="13" t="s">
        <v>35</v>
      </c>
      <c r="AX240" s="13" t="s">
        <v>73</v>
      </c>
      <c r="AY240" s="232" t="s">
        <v>145</v>
      </c>
    </row>
    <row r="241" s="13" customFormat="1">
      <c r="A241" s="13"/>
      <c r="B241" s="224"/>
      <c r="C241" s="225"/>
      <c r="D241" s="218" t="s">
        <v>158</v>
      </c>
      <c r="E241" s="226" t="s">
        <v>17</v>
      </c>
      <c r="F241" s="227" t="s">
        <v>644</v>
      </c>
      <c r="G241" s="225"/>
      <c r="H241" s="226" t="s">
        <v>17</v>
      </c>
      <c r="I241" s="225"/>
      <c r="J241" s="225"/>
      <c r="K241" s="225"/>
      <c r="L241" s="228"/>
      <c r="M241" s="229"/>
      <c r="N241" s="230"/>
      <c r="O241" s="230"/>
      <c r="P241" s="230"/>
      <c r="Q241" s="230"/>
      <c r="R241" s="230"/>
      <c r="S241" s="230"/>
      <c r="T241" s="23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2" t="s">
        <v>158</v>
      </c>
      <c r="AU241" s="232" t="s">
        <v>82</v>
      </c>
      <c r="AV241" s="13" t="s">
        <v>80</v>
      </c>
      <c r="AW241" s="13" t="s">
        <v>35</v>
      </c>
      <c r="AX241" s="13" t="s">
        <v>73</v>
      </c>
      <c r="AY241" s="232" t="s">
        <v>145</v>
      </c>
    </row>
    <row r="242" s="13" customFormat="1">
      <c r="A242" s="13"/>
      <c r="B242" s="224"/>
      <c r="C242" s="225"/>
      <c r="D242" s="218" t="s">
        <v>158</v>
      </c>
      <c r="E242" s="226" t="s">
        <v>17</v>
      </c>
      <c r="F242" s="227" t="s">
        <v>629</v>
      </c>
      <c r="G242" s="225"/>
      <c r="H242" s="226" t="s">
        <v>17</v>
      </c>
      <c r="I242" s="225"/>
      <c r="J242" s="225"/>
      <c r="K242" s="225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158</v>
      </c>
      <c r="AU242" s="232" t="s">
        <v>82</v>
      </c>
      <c r="AV242" s="13" t="s">
        <v>80</v>
      </c>
      <c r="AW242" s="13" t="s">
        <v>35</v>
      </c>
      <c r="AX242" s="13" t="s">
        <v>73</v>
      </c>
      <c r="AY242" s="232" t="s">
        <v>145</v>
      </c>
    </row>
    <row r="243" s="13" customFormat="1">
      <c r="A243" s="13"/>
      <c r="B243" s="224"/>
      <c r="C243" s="225"/>
      <c r="D243" s="218" t="s">
        <v>158</v>
      </c>
      <c r="E243" s="226" t="s">
        <v>17</v>
      </c>
      <c r="F243" s="227" t="s">
        <v>645</v>
      </c>
      <c r="G243" s="225"/>
      <c r="H243" s="226" t="s">
        <v>17</v>
      </c>
      <c r="I243" s="225"/>
      <c r="J243" s="225"/>
      <c r="K243" s="225"/>
      <c r="L243" s="228"/>
      <c r="M243" s="229"/>
      <c r="N243" s="230"/>
      <c r="O243" s="230"/>
      <c r="P243" s="230"/>
      <c r="Q243" s="230"/>
      <c r="R243" s="230"/>
      <c r="S243" s="230"/>
      <c r="T243" s="23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2" t="s">
        <v>158</v>
      </c>
      <c r="AU243" s="232" t="s">
        <v>82</v>
      </c>
      <c r="AV243" s="13" t="s">
        <v>80</v>
      </c>
      <c r="AW243" s="13" t="s">
        <v>35</v>
      </c>
      <c r="AX243" s="13" t="s">
        <v>73</v>
      </c>
      <c r="AY243" s="232" t="s">
        <v>145</v>
      </c>
    </row>
    <row r="244" s="13" customFormat="1">
      <c r="A244" s="13"/>
      <c r="B244" s="224"/>
      <c r="C244" s="225"/>
      <c r="D244" s="218" t="s">
        <v>158</v>
      </c>
      <c r="E244" s="226" t="s">
        <v>17</v>
      </c>
      <c r="F244" s="227" t="s">
        <v>646</v>
      </c>
      <c r="G244" s="225"/>
      <c r="H244" s="226" t="s">
        <v>17</v>
      </c>
      <c r="I244" s="225"/>
      <c r="J244" s="225"/>
      <c r="K244" s="225"/>
      <c r="L244" s="228"/>
      <c r="M244" s="229"/>
      <c r="N244" s="230"/>
      <c r="O244" s="230"/>
      <c r="P244" s="230"/>
      <c r="Q244" s="230"/>
      <c r="R244" s="230"/>
      <c r="S244" s="230"/>
      <c r="T244" s="23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2" t="s">
        <v>158</v>
      </c>
      <c r="AU244" s="232" t="s">
        <v>82</v>
      </c>
      <c r="AV244" s="13" t="s">
        <v>80</v>
      </c>
      <c r="AW244" s="13" t="s">
        <v>35</v>
      </c>
      <c r="AX244" s="13" t="s">
        <v>73</v>
      </c>
      <c r="AY244" s="232" t="s">
        <v>145</v>
      </c>
    </row>
    <row r="245" s="13" customFormat="1">
      <c r="A245" s="13"/>
      <c r="B245" s="224"/>
      <c r="C245" s="225"/>
      <c r="D245" s="218" t="s">
        <v>158</v>
      </c>
      <c r="E245" s="226" t="s">
        <v>17</v>
      </c>
      <c r="F245" s="227" t="s">
        <v>647</v>
      </c>
      <c r="G245" s="225"/>
      <c r="H245" s="226" t="s">
        <v>17</v>
      </c>
      <c r="I245" s="225"/>
      <c r="J245" s="225"/>
      <c r="K245" s="225"/>
      <c r="L245" s="228"/>
      <c r="M245" s="229"/>
      <c r="N245" s="230"/>
      <c r="O245" s="230"/>
      <c r="P245" s="230"/>
      <c r="Q245" s="230"/>
      <c r="R245" s="230"/>
      <c r="S245" s="230"/>
      <c r="T245" s="23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2" t="s">
        <v>158</v>
      </c>
      <c r="AU245" s="232" t="s">
        <v>82</v>
      </c>
      <c r="AV245" s="13" t="s">
        <v>80</v>
      </c>
      <c r="AW245" s="13" t="s">
        <v>35</v>
      </c>
      <c r="AX245" s="13" t="s">
        <v>73</v>
      </c>
      <c r="AY245" s="232" t="s">
        <v>145</v>
      </c>
    </row>
    <row r="246" s="13" customFormat="1">
      <c r="A246" s="13"/>
      <c r="B246" s="224"/>
      <c r="C246" s="225"/>
      <c r="D246" s="218" t="s">
        <v>158</v>
      </c>
      <c r="E246" s="226" t="s">
        <v>17</v>
      </c>
      <c r="F246" s="227" t="s">
        <v>1126</v>
      </c>
      <c r="G246" s="225"/>
      <c r="H246" s="226" t="s">
        <v>17</v>
      </c>
      <c r="I246" s="225"/>
      <c r="J246" s="225"/>
      <c r="K246" s="225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158</v>
      </c>
      <c r="AU246" s="232" t="s">
        <v>82</v>
      </c>
      <c r="AV246" s="13" t="s">
        <v>80</v>
      </c>
      <c r="AW246" s="13" t="s">
        <v>35</v>
      </c>
      <c r="AX246" s="13" t="s">
        <v>73</v>
      </c>
      <c r="AY246" s="232" t="s">
        <v>145</v>
      </c>
    </row>
    <row r="247" s="13" customFormat="1">
      <c r="A247" s="13"/>
      <c r="B247" s="224"/>
      <c r="C247" s="225"/>
      <c r="D247" s="218" t="s">
        <v>158</v>
      </c>
      <c r="E247" s="226" t="s">
        <v>17</v>
      </c>
      <c r="F247" s="227" t="s">
        <v>649</v>
      </c>
      <c r="G247" s="225"/>
      <c r="H247" s="226" t="s">
        <v>17</v>
      </c>
      <c r="I247" s="225"/>
      <c r="J247" s="225"/>
      <c r="K247" s="225"/>
      <c r="L247" s="228"/>
      <c r="M247" s="229"/>
      <c r="N247" s="230"/>
      <c r="O247" s="230"/>
      <c r="P247" s="230"/>
      <c r="Q247" s="230"/>
      <c r="R247" s="230"/>
      <c r="S247" s="230"/>
      <c r="T247" s="23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2" t="s">
        <v>158</v>
      </c>
      <c r="AU247" s="232" t="s">
        <v>82</v>
      </c>
      <c r="AV247" s="13" t="s">
        <v>80</v>
      </c>
      <c r="AW247" s="13" t="s">
        <v>35</v>
      </c>
      <c r="AX247" s="13" t="s">
        <v>73</v>
      </c>
      <c r="AY247" s="232" t="s">
        <v>145</v>
      </c>
    </row>
    <row r="248" s="13" customFormat="1">
      <c r="A248" s="13"/>
      <c r="B248" s="224"/>
      <c r="C248" s="225"/>
      <c r="D248" s="218" t="s">
        <v>158</v>
      </c>
      <c r="E248" s="226" t="s">
        <v>17</v>
      </c>
      <c r="F248" s="227" t="s">
        <v>650</v>
      </c>
      <c r="G248" s="225"/>
      <c r="H248" s="226" t="s">
        <v>17</v>
      </c>
      <c r="I248" s="225"/>
      <c r="J248" s="225"/>
      <c r="K248" s="225"/>
      <c r="L248" s="228"/>
      <c r="M248" s="229"/>
      <c r="N248" s="230"/>
      <c r="O248" s="230"/>
      <c r="P248" s="230"/>
      <c r="Q248" s="230"/>
      <c r="R248" s="230"/>
      <c r="S248" s="230"/>
      <c r="T248" s="23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158</v>
      </c>
      <c r="AU248" s="232" t="s">
        <v>82</v>
      </c>
      <c r="AV248" s="13" t="s">
        <v>80</v>
      </c>
      <c r="AW248" s="13" t="s">
        <v>35</v>
      </c>
      <c r="AX248" s="13" t="s">
        <v>73</v>
      </c>
      <c r="AY248" s="232" t="s">
        <v>145</v>
      </c>
    </row>
    <row r="249" s="13" customFormat="1">
      <c r="A249" s="13"/>
      <c r="B249" s="224"/>
      <c r="C249" s="225"/>
      <c r="D249" s="218" t="s">
        <v>158</v>
      </c>
      <c r="E249" s="226" t="s">
        <v>17</v>
      </c>
      <c r="F249" s="227" t="s">
        <v>651</v>
      </c>
      <c r="G249" s="225"/>
      <c r="H249" s="226" t="s">
        <v>17</v>
      </c>
      <c r="I249" s="225"/>
      <c r="J249" s="225"/>
      <c r="K249" s="225"/>
      <c r="L249" s="228"/>
      <c r="M249" s="229"/>
      <c r="N249" s="230"/>
      <c r="O249" s="230"/>
      <c r="P249" s="230"/>
      <c r="Q249" s="230"/>
      <c r="R249" s="230"/>
      <c r="S249" s="230"/>
      <c r="T249" s="23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2" t="s">
        <v>158</v>
      </c>
      <c r="AU249" s="232" t="s">
        <v>82</v>
      </c>
      <c r="AV249" s="13" t="s">
        <v>80</v>
      </c>
      <c r="AW249" s="13" t="s">
        <v>35</v>
      </c>
      <c r="AX249" s="13" t="s">
        <v>73</v>
      </c>
      <c r="AY249" s="232" t="s">
        <v>145</v>
      </c>
    </row>
    <row r="250" s="13" customFormat="1">
      <c r="A250" s="13"/>
      <c r="B250" s="224"/>
      <c r="C250" s="225"/>
      <c r="D250" s="218" t="s">
        <v>158</v>
      </c>
      <c r="E250" s="226" t="s">
        <v>17</v>
      </c>
      <c r="F250" s="227" t="s">
        <v>652</v>
      </c>
      <c r="G250" s="225"/>
      <c r="H250" s="226" t="s">
        <v>17</v>
      </c>
      <c r="I250" s="225"/>
      <c r="J250" s="225"/>
      <c r="K250" s="225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158</v>
      </c>
      <c r="AU250" s="232" t="s">
        <v>82</v>
      </c>
      <c r="AV250" s="13" t="s">
        <v>80</v>
      </c>
      <c r="AW250" s="13" t="s">
        <v>35</v>
      </c>
      <c r="AX250" s="13" t="s">
        <v>73</v>
      </c>
      <c r="AY250" s="232" t="s">
        <v>145</v>
      </c>
    </row>
    <row r="251" s="13" customFormat="1">
      <c r="A251" s="13"/>
      <c r="B251" s="224"/>
      <c r="C251" s="225"/>
      <c r="D251" s="218" t="s">
        <v>158</v>
      </c>
      <c r="E251" s="226" t="s">
        <v>17</v>
      </c>
      <c r="F251" s="227" t="s">
        <v>653</v>
      </c>
      <c r="G251" s="225"/>
      <c r="H251" s="226" t="s">
        <v>17</v>
      </c>
      <c r="I251" s="225"/>
      <c r="J251" s="225"/>
      <c r="K251" s="225"/>
      <c r="L251" s="228"/>
      <c r="M251" s="229"/>
      <c r="N251" s="230"/>
      <c r="O251" s="230"/>
      <c r="P251" s="230"/>
      <c r="Q251" s="230"/>
      <c r="R251" s="230"/>
      <c r="S251" s="230"/>
      <c r="T251" s="23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2" t="s">
        <v>158</v>
      </c>
      <c r="AU251" s="232" t="s">
        <v>82</v>
      </c>
      <c r="AV251" s="13" t="s">
        <v>80</v>
      </c>
      <c r="AW251" s="13" t="s">
        <v>35</v>
      </c>
      <c r="AX251" s="13" t="s">
        <v>73</v>
      </c>
      <c r="AY251" s="232" t="s">
        <v>145</v>
      </c>
    </row>
    <row r="252" s="13" customFormat="1">
      <c r="A252" s="13"/>
      <c r="B252" s="224"/>
      <c r="C252" s="225"/>
      <c r="D252" s="218" t="s">
        <v>158</v>
      </c>
      <c r="E252" s="226" t="s">
        <v>17</v>
      </c>
      <c r="F252" s="227" t="s">
        <v>654</v>
      </c>
      <c r="G252" s="225"/>
      <c r="H252" s="226" t="s">
        <v>17</v>
      </c>
      <c r="I252" s="225"/>
      <c r="J252" s="225"/>
      <c r="K252" s="225"/>
      <c r="L252" s="228"/>
      <c r="M252" s="229"/>
      <c r="N252" s="230"/>
      <c r="O252" s="230"/>
      <c r="P252" s="230"/>
      <c r="Q252" s="230"/>
      <c r="R252" s="230"/>
      <c r="S252" s="230"/>
      <c r="T252" s="23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2" t="s">
        <v>158</v>
      </c>
      <c r="AU252" s="232" t="s">
        <v>82</v>
      </c>
      <c r="AV252" s="13" t="s">
        <v>80</v>
      </c>
      <c r="AW252" s="13" t="s">
        <v>35</v>
      </c>
      <c r="AX252" s="13" t="s">
        <v>73</v>
      </c>
      <c r="AY252" s="232" t="s">
        <v>145</v>
      </c>
    </row>
    <row r="253" s="13" customFormat="1">
      <c r="A253" s="13"/>
      <c r="B253" s="224"/>
      <c r="C253" s="225"/>
      <c r="D253" s="218" t="s">
        <v>158</v>
      </c>
      <c r="E253" s="226" t="s">
        <v>17</v>
      </c>
      <c r="F253" s="227" t="s">
        <v>655</v>
      </c>
      <c r="G253" s="225"/>
      <c r="H253" s="226" t="s">
        <v>17</v>
      </c>
      <c r="I253" s="225"/>
      <c r="J253" s="225"/>
      <c r="K253" s="225"/>
      <c r="L253" s="228"/>
      <c r="M253" s="229"/>
      <c r="N253" s="230"/>
      <c r="O253" s="230"/>
      <c r="P253" s="230"/>
      <c r="Q253" s="230"/>
      <c r="R253" s="230"/>
      <c r="S253" s="230"/>
      <c r="T253" s="23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2" t="s">
        <v>158</v>
      </c>
      <c r="AU253" s="232" t="s">
        <v>82</v>
      </c>
      <c r="AV253" s="13" t="s">
        <v>80</v>
      </c>
      <c r="AW253" s="13" t="s">
        <v>35</v>
      </c>
      <c r="AX253" s="13" t="s">
        <v>73</v>
      </c>
      <c r="AY253" s="232" t="s">
        <v>145</v>
      </c>
    </row>
    <row r="254" s="13" customFormat="1">
      <c r="A254" s="13"/>
      <c r="B254" s="224"/>
      <c r="C254" s="225"/>
      <c r="D254" s="218" t="s">
        <v>158</v>
      </c>
      <c r="E254" s="226" t="s">
        <v>17</v>
      </c>
      <c r="F254" s="227" t="s">
        <v>657</v>
      </c>
      <c r="G254" s="225"/>
      <c r="H254" s="226" t="s">
        <v>17</v>
      </c>
      <c r="I254" s="225"/>
      <c r="J254" s="225"/>
      <c r="K254" s="225"/>
      <c r="L254" s="228"/>
      <c r="M254" s="229"/>
      <c r="N254" s="230"/>
      <c r="O254" s="230"/>
      <c r="P254" s="230"/>
      <c r="Q254" s="230"/>
      <c r="R254" s="230"/>
      <c r="S254" s="230"/>
      <c r="T254" s="23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2" t="s">
        <v>158</v>
      </c>
      <c r="AU254" s="232" t="s">
        <v>82</v>
      </c>
      <c r="AV254" s="13" t="s">
        <v>80</v>
      </c>
      <c r="AW254" s="13" t="s">
        <v>35</v>
      </c>
      <c r="AX254" s="13" t="s">
        <v>73</v>
      </c>
      <c r="AY254" s="232" t="s">
        <v>145</v>
      </c>
    </row>
    <row r="255" s="2" customFormat="1" ht="16.5" customHeight="1">
      <c r="A255" s="34"/>
      <c r="B255" s="35"/>
      <c r="C255" s="243" t="s">
        <v>330</v>
      </c>
      <c r="D255" s="243" t="s">
        <v>167</v>
      </c>
      <c r="E255" s="244" t="s">
        <v>1127</v>
      </c>
      <c r="F255" s="245" t="s">
        <v>1128</v>
      </c>
      <c r="G255" s="246" t="s">
        <v>611</v>
      </c>
      <c r="H255" s="247">
        <v>1</v>
      </c>
      <c r="I255" s="248">
        <v>903110</v>
      </c>
      <c r="J255" s="248">
        <f>ROUND(I255*H255,2)</f>
        <v>903110</v>
      </c>
      <c r="K255" s="245" t="s">
        <v>269</v>
      </c>
      <c r="L255" s="249"/>
      <c r="M255" s="250" t="s">
        <v>17</v>
      </c>
      <c r="N255" s="251" t="s">
        <v>44</v>
      </c>
      <c r="O255" s="214">
        <v>0</v>
      </c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6" t="s">
        <v>184</v>
      </c>
      <c r="AT255" s="216" t="s">
        <v>167</v>
      </c>
      <c r="AU255" s="216" t="s">
        <v>82</v>
      </c>
      <c r="AY255" s="19" t="s">
        <v>145</v>
      </c>
      <c r="BE255" s="217">
        <f>IF(N255="základní",J255,0)</f>
        <v>903110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9" t="s">
        <v>80</v>
      </c>
      <c r="BK255" s="217">
        <f>ROUND(I255*H255,2)</f>
        <v>903110</v>
      </c>
      <c r="BL255" s="19" t="s">
        <v>175</v>
      </c>
      <c r="BM255" s="216" t="s">
        <v>1129</v>
      </c>
    </row>
    <row r="256" s="2" customFormat="1">
      <c r="A256" s="34"/>
      <c r="B256" s="35"/>
      <c r="C256" s="36"/>
      <c r="D256" s="218" t="s">
        <v>154</v>
      </c>
      <c r="E256" s="36"/>
      <c r="F256" s="219" t="s">
        <v>1130</v>
      </c>
      <c r="G256" s="36"/>
      <c r="H256" s="36"/>
      <c r="I256" s="36"/>
      <c r="J256" s="36"/>
      <c r="K256" s="36"/>
      <c r="L256" s="40"/>
      <c r="M256" s="220"/>
      <c r="N256" s="221"/>
      <c r="O256" s="79"/>
      <c r="P256" s="79"/>
      <c r="Q256" s="79"/>
      <c r="R256" s="79"/>
      <c r="S256" s="79"/>
      <c r="T256" s="80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9" t="s">
        <v>154</v>
      </c>
      <c r="AU256" s="19" t="s">
        <v>82</v>
      </c>
    </row>
    <row r="257" s="14" customFormat="1">
      <c r="A257" s="14"/>
      <c r="B257" s="233"/>
      <c r="C257" s="234"/>
      <c r="D257" s="218" t="s">
        <v>158</v>
      </c>
      <c r="E257" s="235" t="s">
        <v>17</v>
      </c>
      <c r="F257" s="236" t="s">
        <v>80</v>
      </c>
      <c r="G257" s="234"/>
      <c r="H257" s="237">
        <v>1</v>
      </c>
      <c r="I257" s="234"/>
      <c r="J257" s="234"/>
      <c r="K257" s="234"/>
      <c r="L257" s="238"/>
      <c r="M257" s="239"/>
      <c r="N257" s="240"/>
      <c r="O257" s="240"/>
      <c r="P257" s="240"/>
      <c r="Q257" s="240"/>
      <c r="R257" s="240"/>
      <c r="S257" s="240"/>
      <c r="T257" s="24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2" t="s">
        <v>158</v>
      </c>
      <c r="AU257" s="242" t="s">
        <v>82</v>
      </c>
      <c r="AV257" s="14" t="s">
        <v>82</v>
      </c>
      <c r="AW257" s="14" t="s">
        <v>35</v>
      </c>
      <c r="AX257" s="14" t="s">
        <v>80</v>
      </c>
      <c r="AY257" s="242" t="s">
        <v>145</v>
      </c>
    </row>
    <row r="258" s="13" customFormat="1">
      <c r="A258" s="13"/>
      <c r="B258" s="224"/>
      <c r="C258" s="225"/>
      <c r="D258" s="218" t="s">
        <v>158</v>
      </c>
      <c r="E258" s="226" t="s">
        <v>17</v>
      </c>
      <c r="F258" s="227" t="s">
        <v>614</v>
      </c>
      <c r="G258" s="225"/>
      <c r="H258" s="226" t="s">
        <v>17</v>
      </c>
      <c r="I258" s="225"/>
      <c r="J258" s="225"/>
      <c r="K258" s="225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158</v>
      </c>
      <c r="AU258" s="232" t="s">
        <v>82</v>
      </c>
      <c r="AV258" s="13" t="s">
        <v>80</v>
      </c>
      <c r="AW258" s="13" t="s">
        <v>35</v>
      </c>
      <c r="AX258" s="13" t="s">
        <v>73</v>
      </c>
      <c r="AY258" s="232" t="s">
        <v>145</v>
      </c>
    </row>
    <row r="259" s="13" customFormat="1">
      <c r="A259" s="13"/>
      <c r="B259" s="224"/>
      <c r="C259" s="225"/>
      <c r="D259" s="218" t="s">
        <v>158</v>
      </c>
      <c r="E259" s="226" t="s">
        <v>17</v>
      </c>
      <c r="F259" s="227" t="s">
        <v>1124</v>
      </c>
      <c r="G259" s="225"/>
      <c r="H259" s="226" t="s">
        <v>17</v>
      </c>
      <c r="I259" s="225"/>
      <c r="J259" s="225"/>
      <c r="K259" s="225"/>
      <c r="L259" s="228"/>
      <c r="M259" s="229"/>
      <c r="N259" s="230"/>
      <c r="O259" s="230"/>
      <c r="P259" s="230"/>
      <c r="Q259" s="230"/>
      <c r="R259" s="230"/>
      <c r="S259" s="230"/>
      <c r="T259" s="23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158</v>
      </c>
      <c r="AU259" s="232" t="s">
        <v>82</v>
      </c>
      <c r="AV259" s="13" t="s">
        <v>80</v>
      </c>
      <c r="AW259" s="13" t="s">
        <v>35</v>
      </c>
      <c r="AX259" s="13" t="s">
        <v>73</v>
      </c>
      <c r="AY259" s="232" t="s">
        <v>145</v>
      </c>
    </row>
    <row r="260" s="13" customFormat="1">
      <c r="A260" s="13"/>
      <c r="B260" s="224"/>
      <c r="C260" s="225"/>
      <c r="D260" s="218" t="s">
        <v>158</v>
      </c>
      <c r="E260" s="226" t="s">
        <v>17</v>
      </c>
      <c r="F260" s="227" t="s">
        <v>1125</v>
      </c>
      <c r="G260" s="225"/>
      <c r="H260" s="226" t="s">
        <v>17</v>
      </c>
      <c r="I260" s="225"/>
      <c r="J260" s="225"/>
      <c r="K260" s="225"/>
      <c r="L260" s="228"/>
      <c r="M260" s="229"/>
      <c r="N260" s="230"/>
      <c r="O260" s="230"/>
      <c r="P260" s="230"/>
      <c r="Q260" s="230"/>
      <c r="R260" s="230"/>
      <c r="S260" s="230"/>
      <c r="T260" s="23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2" t="s">
        <v>158</v>
      </c>
      <c r="AU260" s="232" t="s">
        <v>82</v>
      </c>
      <c r="AV260" s="13" t="s">
        <v>80</v>
      </c>
      <c r="AW260" s="13" t="s">
        <v>35</v>
      </c>
      <c r="AX260" s="13" t="s">
        <v>73</v>
      </c>
      <c r="AY260" s="232" t="s">
        <v>145</v>
      </c>
    </row>
    <row r="261" s="13" customFormat="1">
      <c r="A261" s="13"/>
      <c r="B261" s="224"/>
      <c r="C261" s="225"/>
      <c r="D261" s="218" t="s">
        <v>158</v>
      </c>
      <c r="E261" s="226" t="s">
        <v>17</v>
      </c>
      <c r="F261" s="227" t="s">
        <v>644</v>
      </c>
      <c r="G261" s="225"/>
      <c r="H261" s="226" t="s">
        <v>17</v>
      </c>
      <c r="I261" s="225"/>
      <c r="J261" s="225"/>
      <c r="K261" s="225"/>
      <c r="L261" s="228"/>
      <c r="M261" s="229"/>
      <c r="N261" s="230"/>
      <c r="O261" s="230"/>
      <c r="P261" s="230"/>
      <c r="Q261" s="230"/>
      <c r="R261" s="230"/>
      <c r="S261" s="230"/>
      <c r="T261" s="23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2" t="s">
        <v>158</v>
      </c>
      <c r="AU261" s="232" t="s">
        <v>82</v>
      </c>
      <c r="AV261" s="13" t="s">
        <v>80</v>
      </c>
      <c r="AW261" s="13" t="s">
        <v>35</v>
      </c>
      <c r="AX261" s="13" t="s">
        <v>73</v>
      </c>
      <c r="AY261" s="232" t="s">
        <v>145</v>
      </c>
    </row>
    <row r="262" s="13" customFormat="1">
      <c r="A262" s="13"/>
      <c r="B262" s="224"/>
      <c r="C262" s="225"/>
      <c r="D262" s="218" t="s">
        <v>158</v>
      </c>
      <c r="E262" s="226" t="s">
        <v>17</v>
      </c>
      <c r="F262" s="227" t="s">
        <v>629</v>
      </c>
      <c r="G262" s="225"/>
      <c r="H262" s="226" t="s">
        <v>17</v>
      </c>
      <c r="I262" s="225"/>
      <c r="J262" s="225"/>
      <c r="K262" s="225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158</v>
      </c>
      <c r="AU262" s="232" t="s">
        <v>82</v>
      </c>
      <c r="AV262" s="13" t="s">
        <v>80</v>
      </c>
      <c r="AW262" s="13" t="s">
        <v>35</v>
      </c>
      <c r="AX262" s="13" t="s">
        <v>73</v>
      </c>
      <c r="AY262" s="232" t="s">
        <v>145</v>
      </c>
    </row>
    <row r="263" s="13" customFormat="1">
      <c r="A263" s="13"/>
      <c r="B263" s="224"/>
      <c r="C263" s="225"/>
      <c r="D263" s="218" t="s">
        <v>158</v>
      </c>
      <c r="E263" s="226" t="s">
        <v>17</v>
      </c>
      <c r="F263" s="227" t="s">
        <v>645</v>
      </c>
      <c r="G263" s="225"/>
      <c r="H263" s="226" t="s">
        <v>17</v>
      </c>
      <c r="I263" s="225"/>
      <c r="J263" s="225"/>
      <c r="K263" s="225"/>
      <c r="L263" s="228"/>
      <c r="M263" s="229"/>
      <c r="N263" s="230"/>
      <c r="O263" s="230"/>
      <c r="P263" s="230"/>
      <c r="Q263" s="230"/>
      <c r="R263" s="230"/>
      <c r="S263" s="230"/>
      <c r="T263" s="23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2" t="s">
        <v>158</v>
      </c>
      <c r="AU263" s="232" t="s">
        <v>82</v>
      </c>
      <c r="AV263" s="13" t="s">
        <v>80</v>
      </c>
      <c r="AW263" s="13" t="s">
        <v>35</v>
      </c>
      <c r="AX263" s="13" t="s">
        <v>73</v>
      </c>
      <c r="AY263" s="232" t="s">
        <v>145</v>
      </c>
    </row>
    <row r="264" s="13" customFormat="1">
      <c r="A264" s="13"/>
      <c r="B264" s="224"/>
      <c r="C264" s="225"/>
      <c r="D264" s="218" t="s">
        <v>158</v>
      </c>
      <c r="E264" s="226" t="s">
        <v>17</v>
      </c>
      <c r="F264" s="227" t="s">
        <v>646</v>
      </c>
      <c r="G264" s="225"/>
      <c r="H264" s="226" t="s">
        <v>17</v>
      </c>
      <c r="I264" s="225"/>
      <c r="J264" s="225"/>
      <c r="K264" s="225"/>
      <c r="L264" s="228"/>
      <c r="M264" s="229"/>
      <c r="N264" s="230"/>
      <c r="O264" s="230"/>
      <c r="P264" s="230"/>
      <c r="Q264" s="230"/>
      <c r="R264" s="230"/>
      <c r="S264" s="230"/>
      <c r="T264" s="23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2" t="s">
        <v>158</v>
      </c>
      <c r="AU264" s="232" t="s">
        <v>82</v>
      </c>
      <c r="AV264" s="13" t="s">
        <v>80</v>
      </c>
      <c r="AW264" s="13" t="s">
        <v>35</v>
      </c>
      <c r="AX264" s="13" t="s">
        <v>73</v>
      </c>
      <c r="AY264" s="232" t="s">
        <v>145</v>
      </c>
    </row>
    <row r="265" s="13" customFormat="1">
      <c r="A265" s="13"/>
      <c r="B265" s="224"/>
      <c r="C265" s="225"/>
      <c r="D265" s="218" t="s">
        <v>158</v>
      </c>
      <c r="E265" s="226" t="s">
        <v>17</v>
      </c>
      <c r="F265" s="227" t="s">
        <v>1131</v>
      </c>
      <c r="G265" s="225"/>
      <c r="H265" s="226" t="s">
        <v>17</v>
      </c>
      <c r="I265" s="225"/>
      <c r="J265" s="225"/>
      <c r="K265" s="225"/>
      <c r="L265" s="228"/>
      <c r="M265" s="229"/>
      <c r="N265" s="230"/>
      <c r="O265" s="230"/>
      <c r="P265" s="230"/>
      <c r="Q265" s="230"/>
      <c r="R265" s="230"/>
      <c r="S265" s="230"/>
      <c r="T265" s="23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2" t="s">
        <v>158</v>
      </c>
      <c r="AU265" s="232" t="s">
        <v>82</v>
      </c>
      <c r="AV265" s="13" t="s">
        <v>80</v>
      </c>
      <c r="AW265" s="13" t="s">
        <v>35</v>
      </c>
      <c r="AX265" s="13" t="s">
        <v>73</v>
      </c>
      <c r="AY265" s="232" t="s">
        <v>145</v>
      </c>
    </row>
    <row r="266" s="13" customFormat="1">
      <c r="A266" s="13"/>
      <c r="B266" s="224"/>
      <c r="C266" s="225"/>
      <c r="D266" s="218" t="s">
        <v>158</v>
      </c>
      <c r="E266" s="226" t="s">
        <v>17</v>
      </c>
      <c r="F266" s="227" t="s">
        <v>647</v>
      </c>
      <c r="G266" s="225"/>
      <c r="H266" s="226" t="s">
        <v>17</v>
      </c>
      <c r="I266" s="225"/>
      <c r="J266" s="225"/>
      <c r="K266" s="225"/>
      <c r="L266" s="228"/>
      <c r="M266" s="229"/>
      <c r="N266" s="230"/>
      <c r="O266" s="230"/>
      <c r="P266" s="230"/>
      <c r="Q266" s="230"/>
      <c r="R266" s="230"/>
      <c r="S266" s="230"/>
      <c r="T266" s="23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2" t="s">
        <v>158</v>
      </c>
      <c r="AU266" s="232" t="s">
        <v>82</v>
      </c>
      <c r="AV266" s="13" t="s">
        <v>80</v>
      </c>
      <c r="AW266" s="13" t="s">
        <v>35</v>
      </c>
      <c r="AX266" s="13" t="s">
        <v>73</v>
      </c>
      <c r="AY266" s="232" t="s">
        <v>145</v>
      </c>
    </row>
    <row r="267" s="13" customFormat="1">
      <c r="A267" s="13"/>
      <c r="B267" s="224"/>
      <c r="C267" s="225"/>
      <c r="D267" s="218" t="s">
        <v>158</v>
      </c>
      <c r="E267" s="226" t="s">
        <v>17</v>
      </c>
      <c r="F267" s="227" t="s">
        <v>1126</v>
      </c>
      <c r="G267" s="225"/>
      <c r="H267" s="226" t="s">
        <v>17</v>
      </c>
      <c r="I267" s="225"/>
      <c r="J267" s="225"/>
      <c r="K267" s="225"/>
      <c r="L267" s="228"/>
      <c r="M267" s="229"/>
      <c r="N267" s="230"/>
      <c r="O267" s="230"/>
      <c r="P267" s="230"/>
      <c r="Q267" s="230"/>
      <c r="R267" s="230"/>
      <c r="S267" s="230"/>
      <c r="T267" s="23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2" t="s">
        <v>158</v>
      </c>
      <c r="AU267" s="232" t="s">
        <v>82</v>
      </c>
      <c r="AV267" s="13" t="s">
        <v>80</v>
      </c>
      <c r="AW267" s="13" t="s">
        <v>35</v>
      </c>
      <c r="AX267" s="13" t="s">
        <v>73</v>
      </c>
      <c r="AY267" s="232" t="s">
        <v>145</v>
      </c>
    </row>
    <row r="268" s="13" customFormat="1">
      <c r="A268" s="13"/>
      <c r="B268" s="224"/>
      <c r="C268" s="225"/>
      <c r="D268" s="218" t="s">
        <v>158</v>
      </c>
      <c r="E268" s="226" t="s">
        <v>17</v>
      </c>
      <c r="F268" s="227" t="s">
        <v>649</v>
      </c>
      <c r="G268" s="225"/>
      <c r="H268" s="226" t="s">
        <v>17</v>
      </c>
      <c r="I268" s="225"/>
      <c r="J268" s="225"/>
      <c r="K268" s="225"/>
      <c r="L268" s="228"/>
      <c r="M268" s="229"/>
      <c r="N268" s="230"/>
      <c r="O268" s="230"/>
      <c r="P268" s="230"/>
      <c r="Q268" s="230"/>
      <c r="R268" s="230"/>
      <c r="S268" s="230"/>
      <c r="T268" s="23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2" t="s">
        <v>158</v>
      </c>
      <c r="AU268" s="232" t="s">
        <v>82</v>
      </c>
      <c r="AV268" s="13" t="s">
        <v>80</v>
      </c>
      <c r="AW268" s="13" t="s">
        <v>35</v>
      </c>
      <c r="AX268" s="13" t="s">
        <v>73</v>
      </c>
      <c r="AY268" s="232" t="s">
        <v>145</v>
      </c>
    </row>
    <row r="269" s="13" customFormat="1">
      <c r="A269" s="13"/>
      <c r="B269" s="224"/>
      <c r="C269" s="225"/>
      <c r="D269" s="218" t="s">
        <v>158</v>
      </c>
      <c r="E269" s="226" t="s">
        <v>17</v>
      </c>
      <c r="F269" s="227" t="s">
        <v>650</v>
      </c>
      <c r="G269" s="225"/>
      <c r="H269" s="226" t="s">
        <v>17</v>
      </c>
      <c r="I269" s="225"/>
      <c r="J269" s="225"/>
      <c r="K269" s="225"/>
      <c r="L269" s="228"/>
      <c r="M269" s="229"/>
      <c r="N269" s="230"/>
      <c r="O269" s="230"/>
      <c r="P269" s="230"/>
      <c r="Q269" s="230"/>
      <c r="R269" s="230"/>
      <c r="S269" s="230"/>
      <c r="T269" s="23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2" t="s">
        <v>158</v>
      </c>
      <c r="AU269" s="232" t="s">
        <v>82</v>
      </c>
      <c r="AV269" s="13" t="s">
        <v>80</v>
      </c>
      <c r="AW269" s="13" t="s">
        <v>35</v>
      </c>
      <c r="AX269" s="13" t="s">
        <v>73</v>
      </c>
      <c r="AY269" s="232" t="s">
        <v>145</v>
      </c>
    </row>
    <row r="270" s="13" customFormat="1">
      <c r="A270" s="13"/>
      <c r="B270" s="224"/>
      <c r="C270" s="225"/>
      <c r="D270" s="218" t="s">
        <v>158</v>
      </c>
      <c r="E270" s="226" t="s">
        <v>17</v>
      </c>
      <c r="F270" s="227" t="s">
        <v>651</v>
      </c>
      <c r="G270" s="225"/>
      <c r="H270" s="226" t="s">
        <v>17</v>
      </c>
      <c r="I270" s="225"/>
      <c r="J270" s="225"/>
      <c r="K270" s="225"/>
      <c r="L270" s="228"/>
      <c r="M270" s="229"/>
      <c r="N270" s="230"/>
      <c r="O270" s="230"/>
      <c r="P270" s="230"/>
      <c r="Q270" s="230"/>
      <c r="R270" s="230"/>
      <c r="S270" s="230"/>
      <c r="T270" s="23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2" t="s">
        <v>158</v>
      </c>
      <c r="AU270" s="232" t="s">
        <v>82</v>
      </c>
      <c r="AV270" s="13" t="s">
        <v>80</v>
      </c>
      <c r="AW270" s="13" t="s">
        <v>35</v>
      </c>
      <c r="AX270" s="13" t="s">
        <v>73</v>
      </c>
      <c r="AY270" s="232" t="s">
        <v>145</v>
      </c>
    </row>
    <row r="271" s="13" customFormat="1">
      <c r="A271" s="13"/>
      <c r="B271" s="224"/>
      <c r="C271" s="225"/>
      <c r="D271" s="218" t="s">
        <v>158</v>
      </c>
      <c r="E271" s="226" t="s">
        <v>17</v>
      </c>
      <c r="F271" s="227" t="s">
        <v>652</v>
      </c>
      <c r="G271" s="225"/>
      <c r="H271" s="226" t="s">
        <v>17</v>
      </c>
      <c r="I271" s="225"/>
      <c r="J271" s="225"/>
      <c r="K271" s="225"/>
      <c r="L271" s="228"/>
      <c r="M271" s="229"/>
      <c r="N271" s="230"/>
      <c r="O271" s="230"/>
      <c r="P271" s="230"/>
      <c r="Q271" s="230"/>
      <c r="R271" s="230"/>
      <c r="S271" s="230"/>
      <c r="T271" s="23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2" t="s">
        <v>158</v>
      </c>
      <c r="AU271" s="232" t="s">
        <v>82</v>
      </c>
      <c r="AV271" s="13" t="s">
        <v>80</v>
      </c>
      <c r="AW271" s="13" t="s">
        <v>35</v>
      </c>
      <c r="AX271" s="13" t="s">
        <v>73</v>
      </c>
      <c r="AY271" s="232" t="s">
        <v>145</v>
      </c>
    </row>
    <row r="272" s="13" customFormat="1">
      <c r="A272" s="13"/>
      <c r="B272" s="224"/>
      <c r="C272" s="225"/>
      <c r="D272" s="218" t="s">
        <v>158</v>
      </c>
      <c r="E272" s="226" t="s">
        <v>17</v>
      </c>
      <c r="F272" s="227" t="s">
        <v>653</v>
      </c>
      <c r="G272" s="225"/>
      <c r="H272" s="226" t="s">
        <v>17</v>
      </c>
      <c r="I272" s="225"/>
      <c r="J272" s="225"/>
      <c r="K272" s="225"/>
      <c r="L272" s="228"/>
      <c r="M272" s="229"/>
      <c r="N272" s="230"/>
      <c r="O272" s="230"/>
      <c r="P272" s="230"/>
      <c r="Q272" s="230"/>
      <c r="R272" s="230"/>
      <c r="S272" s="230"/>
      <c r="T272" s="23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158</v>
      </c>
      <c r="AU272" s="232" t="s">
        <v>82</v>
      </c>
      <c r="AV272" s="13" t="s">
        <v>80</v>
      </c>
      <c r="AW272" s="13" t="s">
        <v>35</v>
      </c>
      <c r="AX272" s="13" t="s">
        <v>73</v>
      </c>
      <c r="AY272" s="232" t="s">
        <v>145</v>
      </c>
    </row>
    <row r="273" s="13" customFormat="1">
      <c r="A273" s="13"/>
      <c r="B273" s="224"/>
      <c r="C273" s="225"/>
      <c r="D273" s="218" t="s">
        <v>158</v>
      </c>
      <c r="E273" s="226" t="s">
        <v>17</v>
      </c>
      <c r="F273" s="227" t="s">
        <v>654</v>
      </c>
      <c r="G273" s="225"/>
      <c r="H273" s="226" t="s">
        <v>17</v>
      </c>
      <c r="I273" s="225"/>
      <c r="J273" s="225"/>
      <c r="K273" s="225"/>
      <c r="L273" s="228"/>
      <c r="M273" s="229"/>
      <c r="N273" s="230"/>
      <c r="O273" s="230"/>
      <c r="P273" s="230"/>
      <c r="Q273" s="230"/>
      <c r="R273" s="230"/>
      <c r="S273" s="230"/>
      <c r="T273" s="23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2" t="s">
        <v>158</v>
      </c>
      <c r="AU273" s="232" t="s">
        <v>82</v>
      </c>
      <c r="AV273" s="13" t="s">
        <v>80</v>
      </c>
      <c r="AW273" s="13" t="s">
        <v>35</v>
      </c>
      <c r="AX273" s="13" t="s">
        <v>73</v>
      </c>
      <c r="AY273" s="232" t="s">
        <v>145</v>
      </c>
    </row>
    <row r="274" s="13" customFormat="1">
      <c r="A274" s="13"/>
      <c r="B274" s="224"/>
      <c r="C274" s="225"/>
      <c r="D274" s="218" t="s">
        <v>158</v>
      </c>
      <c r="E274" s="226" t="s">
        <v>17</v>
      </c>
      <c r="F274" s="227" t="s">
        <v>655</v>
      </c>
      <c r="G274" s="225"/>
      <c r="H274" s="226" t="s">
        <v>17</v>
      </c>
      <c r="I274" s="225"/>
      <c r="J274" s="225"/>
      <c r="K274" s="225"/>
      <c r="L274" s="228"/>
      <c r="M274" s="229"/>
      <c r="N274" s="230"/>
      <c r="O274" s="230"/>
      <c r="P274" s="230"/>
      <c r="Q274" s="230"/>
      <c r="R274" s="230"/>
      <c r="S274" s="230"/>
      <c r="T274" s="23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2" t="s">
        <v>158</v>
      </c>
      <c r="AU274" s="232" t="s">
        <v>82</v>
      </c>
      <c r="AV274" s="13" t="s">
        <v>80</v>
      </c>
      <c r="AW274" s="13" t="s">
        <v>35</v>
      </c>
      <c r="AX274" s="13" t="s">
        <v>73</v>
      </c>
      <c r="AY274" s="232" t="s">
        <v>145</v>
      </c>
    </row>
    <row r="275" s="13" customFormat="1">
      <c r="A275" s="13"/>
      <c r="B275" s="224"/>
      <c r="C275" s="225"/>
      <c r="D275" s="218" t="s">
        <v>158</v>
      </c>
      <c r="E275" s="226" t="s">
        <v>17</v>
      </c>
      <c r="F275" s="227" t="s">
        <v>657</v>
      </c>
      <c r="G275" s="225"/>
      <c r="H275" s="226" t="s">
        <v>17</v>
      </c>
      <c r="I275" s="225"/>
      <c r="J275" s="225"/>
      <c r="K275" s="225"/>
      <c r="L275" s="228"/>
      <c r="M275" s="229"/>
      <c r="N275" s="230"/>
      <c r="O275" s="230"/>
      <c r="P275" s="230"/>
      <c r="Q275" s="230"/>
      <c r="R275" s="230"/>
      <c r="S275" s="230"/>
      <c r="T275" s="23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2" t="s">
        <v>158</v>
      </c>
      <c r="AU275" s="232" t="s">
        <v>82</v>
      </c>
      <c r="AV275" s="13" t="s">
        <v>80</v>
      </c>
      <c r="AW275" s="13" t="s">
        <v>35</v>
      </c>
      <c r="AX275" s="13" t="s">
        <v>73</v>
      </c>
      <c r="AY275" s="232" t="s">
        <v>145</v>
      </c>
    </row>
    <row r="276" s="12" customFormat="1" ht="25.92" customHeight="1">
      <c r="A276" s="12"/>
      <c r="B276" s="191"/>
      <c r="C276" s="192"/>
      <c r="D276" s="193" t="s">
        <v>72</v>
      </c>
      <c r="E276" s="194" t="s">
        <v>448</v>
      </c>
      <c r="F276" s="194" t="s">
        <v>449</v>
      </c>
      <c r="G276" s="192"/>
      <c r="H276" s="192"/>
      <c r="I276" s="192"/>
      <c r="J276" s="195">
        <f>BK276</f>
        <v>105287</v>
      </c>
      <c r="K276" s="192"/>
      <c r="L276" s="196"/>
      <c r="M276" s="197"/>
      <c r="N276" s="198"/>
      <c r="O276" s="198"/>
      <c r="P276" s="199">
        <f>P277+P290</f>
        <v>0</v>
      </c>
      <c r="Q276" s="198"/>
      <c r="R276" s="199">
        <f>R277+R290</f>
        <v>0</v>
      </c>
      <c r="S276" s="198"/>
      <c r="T276" s="200">
        <f>T277+T290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1" t="s">
        <v>189</v>
      </c>
      <c r="AT276" s="202" t="s">
        <v>72</v>
      </c>
      <c r="AU276" s="202" t="s">
        <v>73</v>
      </c>
      <c r="AY276" s="201" t="s">
        <v>145</v>
      </c>
      <c r="BK276" s="203">
        <f>BK277+BK290</f>
        <v>105287</v>
      </c>
    </row>
    <row r="277" s="12" customFormat="1" ht="22.8" customHeight="1">
      <c r="A277" s="12"/>
      <c r="B277" s="191"/>
      <c r="C277" s="192"/>
      <c r="D277" s="193" t="s">
        <v>72</v>
      </c>
      <c r="E277" s="204" t="s">
        <v>461</v>
      </c>
      <c r="F277" s="204" t="s">
        <v>462</v>
      </c>
      <c r="G277" s="192"/>
      <c r="H277" s="192"/>
      <c r="I277" s="192"/>
      <c r="J277" s="205">
        <f>BK277</f>
        <v>44837</v>
      </c>
      <c r="K277" s="192"/>
      <c r="L277" s="196"/>
      <c r="M277" s="197"/>
      <c r="N277" s="198"/>
      <c r="O277" s="198"/>
      <c r="P277" s="199">
        <f>SUM(P278:P289)</f>
        <v>0</v>
      </c>
      <c r="Q277" s="198"/>
      <c r="R277" s="199">
        <f>SUM(R278:R289)</f>
        <v>0</v>
      </c>
      <c r="S277" s="198"/>
      <c r="T277" s="200">
        <f>SUM(T278:T289)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1" t="s">
        <v>189</v>
      </c>
      <c r="AT277" s="202" t="s">
        <v>72</v>
      </c>
      <c r="AU277" s="202" t="s">
        <v>80</v>
      </c>
      <c r="AY277" s="201" t="s">
        <v>145</v>
      </c>
      <c r="BK277" s="203">
        <f>SUM(BK278:BK289)</f>
        <v>44837</v>
      </c>
    </row>
    <row r="278" s="2" customFormat="1" ht="16.5" customHeight="1">
      <c r="A278" s="34"/>
      <c r="B278" s="35"/>
      <c r="C278" s="206" t="s">
        <v>339</v>
      </c>
      <c r="D278" s="206" t="s">
        <v>147</v>
      </c>
      <c r="E278" s="207" t="s">
        <v>658</v>
      </c>
      <c r="F278" s="208" t="s">
        <v>659</v>
      </c>
      <c r="G278" s="209" t="s">
        <v>262</v>
      </c>
      <c r="H278" s="210">
        <v>1</v>
      </c>
      <c r="I278" s="211">
        <v>24427</v>
      </c>
      <c r="J278" s="211">
        <f>ROUND(I278*H278,2)</f>
        <v>24427</v>
      </c>
      <c r="K278" s="208" t="s">
        <v>151</v>
      </c>
      <c r="L278" s="40"/>
      <c r="M278" s="212" t="s">
        <v>17</v>
      </c>
      <c r="N278" s="213" t="s">
        <v>44</v>
      </c>
      <c r="O278" s="214">
        <v>0</v>
      </c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16" t="s">
        <v>453</v>
      </c>
      <c r="AT278" s="216" t="s">
        <v>147</v>
      </c>
      <c r="AU278" s="216" t="s">
        <v>82</v>
      </c>
      <c r="AY278" s="19" t="s">
        <v>145</v>
      </c>
      <c r="BE278" s="217">
        <f>IF(N278="základní",J278,0)</f>
        <v>24427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9" t="s">
        <v>80</v>
      </c>
      <c r="BK278" s="217">
        <f>ROUND(I278*H278,2)</f>
        <v>24427</v>
      </c>
      <c r="BL278" s="19" t="s">
        <v>453</v>
      </c>
      <c r="BM278" s="216" t="s">
        <v>1132</v>
      </c>
    </row>
    <row r="279" s="2" customFormat="1">
      <c r="A279" s="34"/>
      <c r="B279" s="35"/>
      <c r="C279" s="36"/>
      <c r="D279" s="218" t="s">
        <v>154</v>
      </c>
      <c r="E279" s="36"/>
      <c r="F279" s="219" t="s">
        <v>659</v>
      </c>
      <c r="G279" s="36"/>
      <c r="H279" s="36"/>
      <c r="I279" s="36"/>
      <c r="J279" s="36"/>
      <c r="K279" s="36"/>
      <c r="L279" s="40"/>
      <c r="M279" s="220"/>
      <c r="N279" s="221"/>
      <c r="O279" s="79"/>
      <c r="P279" s="79"/>
      <c r="Q279" s="79"/>
      <c r="R279" s="79"/>
      <c r="S279" s="79"/>
      <c r="T279" s="80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9" t="s">
        <v>154</v>
      </c>
      <c r="AU279" s="19" t="s">
        <v>82</v>
      </c>
    </row>
    <row r="280" s="2" customFormat="1">
      <c r="A280" s="34"/>
      <c r="B280" s="35"/>
      <c r="C280" s="36"/>
      <c r="D280" s="222" t="s">
        <v>156</v>
      </c>
      <c r="E280" s="36"/>
      <c r="F280" s="223" t="s">
        <v>661</v>
      </c>
      <c r="G280" s="36"/>
      <c r="H280" s="36"/>
      <c r="I280" s="36"/>
      <c r="J280" s="36"/>
      <c r="K280" s="36"/>
      <c r="L280" s="40"/>
      <c r="M280" s="220"/>
      <c r="N280" s="221"/>
      <c r="O280" s="79"/>
      <c r="P280" s="79"/>
      <c r="Q280" s="79"/>
      <c r="R280" s="79"/>
      <c r="S280" s="79"/>
      <c r="T280" s="80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9" t="s">
        <v>156</v>
      </c>
      <c r="AU280" s="19" t="s">
        <v>82</v>
      </c>
    </row>
    <row r="281" s="13" customFormat="1">
      <c r="A281" s="13"/>
      <c r="B281" s="224"/>
      <c r="C281" s="225"/>
      <c r="D281" s="218" t="s">
        <v>158</v>
      </c>
      <c r="E281" s="226" t="s">
        <v>17</v>
      </c>
      <c r="F281" s="227" t="s">
        <v>468</v>
      </c>
      <c r="G281" s="225"/>
      <c r="H281" s="226" t="s">
        <v>17</v>
      </c>
      <c r="I281" s="225"/>
      <c r="J281" s="225"/>
      <c r="K281" s="225"/>
      <c r="L281" s="228"/>
      <c r="M281" s="229"/>
      <c r="N281" s="230"/>
      <c r="O281" s="230"/>
      <c r="P281" s="230"/>
      <c r="Q281" s="230"/>
      <c r="R281" s="230"/>
      <c r="S281" s="230"/>
      <c r="T281" s="23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2" t="s">
        <v>158</v>
      </c>
      <c r="AU281" s="232" t="s">
        <v>82</v>
      </c>
      <c r="AV281" s="13" t="s">
        <v>80</v>
      </c>
      <c r="AW281" s="13" t="s">
        <v>35</v>
      </c>
      <c r="AX281" s="13" t="s">
        <v>73</v>
      </c>
      <c r="AY281" s="232" t="s">
        <v>145</v>
      </c>
    </row>
    <row r="282" s="13" customFormat="1">
      <c r="A282" s="13"/>
      <c r="B282" s="224"/>
      <c r="C282" s="225"/>
      <c r="D282" s="218" t="s">
        <v>158</v>
      </c>
      <c r="E282" s="226" t="s">
        <v>17</v>
      </c>
      <c r="F282" s="227" t="s">
        <v>469</v>
      </c>
      <c r="G282" s="225"/>
      <c r="H282" s="226" t="s">
        <v>17</v>
      </c>
      <c r="I282" s="225"/>
      <c r="J282" s="225"/>
      <c r="K282" s="225"/>
      <c r="L282" s="228"/>
      <c r="M282" s="229"/>
      <c r="N282" s="230"/>
      <c r="O282" s="230"/>
      <c r="P282" s="230"/>
      <c r="Q282" s="230"/>
      <c r="R282" s="230"/>
      <c r="S282" s="230"/>
      <c r="T282" s="23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2" t="s">
        <v>158</v>
      </c>
      <c r="AU282" s="232" t="s">
        <v>82</v>
      </c>
      <c r="AV282" s="13" t="s">
        <v>80</v>
      </c>
      <c r="AW282" s="13" t="s">
        <v>35</v>
      </c>
      <c r="AX282" s="13" t="s">
        <v>73</v>
      </c>
      <c r="AY282" s="232" t="s">
        <v>145</v>
      </c>
    </row>
    <row r="283" s="14" customFormat="1">
      <c r="A283" s="14"/>
      <c r="B283" s="233"/>
      <c r="C283" s="234"/>
      <c r="D283" s="218" t="s">
        <v>158</v>
      </c>
      <c r="E283" s="235" t="s">
        <v>17</v>
      </c>
      <c r="F283" s="236" t="s">
        <v>80</v>
      </c>
      <c r="G283" s="234"/>
      <c r="H283" s="237">
        <v>1</v>
      </c>
      <c r="I283" s="234"/>
      <c r="J283" s="234"/>
      <c r="K283" s="234"/>
      <c r="L283" s="238"/>
      <c r="M283" s="239"/>
      <c r="N283" s="240"/>
      <c r="O283" s="240"/>
      <c r="P283" s="240"/>
      <c r="Q283" s="240"/>
      <c r="R283" s="240"/>
      <c r="S283" s="240"/>
      <c r="T283" s="24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2" t="s">
        <v>158</v>
      </c>
      <c r="AU283" s="242" t="s">
        <v>82</v>
      </c>
      <c r="AV283" s="14" t="s">
        <v>82</v>
      </c>
      <c r="AW283" s="14" t="s">
        <v>35</v>
      </c>
      <c r="AX283" s="14" t="s">
        <v>80</v>
      </c>
      <c r="AY283" s="242" t="s">
        <v>145</v>
      </c>
    </row>
    <row r="284" s="2" customFormat="1" ht="16.5" customHeight="1">
      <c r="A284" s="34"/>
      <c r="B284" s="35"/>
      <c r="C284" s="206" t="s">
        <v>344</v>
      </c>
      <c r="D284" s="206" t="s">
        <v>147</v>
      </c>
      <c r="E284" s="207" t="s">
        <v>662</v>
      </c>
      <c r="F284" s="208" t="s">
        <v>663</v>
      </c>
      <c r="G284" s="209" t="s">
        <v>262</v>
      </c>
      <c r="H284" s="210">
        <v>1</v>
      </c>
      <c r="I284" s="211">
        <v>20410</v>
      </c>
      <c r="J284" s="211">
        <f>ROUND(I284*H284,2)</f>
        <v>20410</v>
      </c>
      <c r="K284" s="208" t="s">
        <v>151</v>
      </c>
      <c r="L284" s="40"/>
      <c r="M284" s="212" t="s">
        <v>17</v>
      </c>
      <c r="N284" s="213" t="s">
        <v>44</v>
      </c>
      <c r="O284" s="214">
        <v>0</v>
      </c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6" t="s">
        <v>453</v>
      </c>
      <c r="AT284" s="216" t="s">
        <v>147</v>
      </c>
      <c r="AU284" s="216" t="s">
        <v>82</v>
      </c>
      <c r="AY284" s="19" t="s">
        <v>145</v>
      </c>
      <c r="BE284" s="217">
        <f>IF(N284="základní",J284,0)</f>
        <v>20410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9" t="s">
        <v>80</v>
      </c>
      <c r="BK284" s="217">
        <f>ROUND(I284*H284,2)</f>
        <v>20410</v>
      </c>
      <c r="BL284" s="19" t="s">
        <v>453</v>
      </c>
      <c r="BM284" s="216" t="s">
        <v>1133</v>
      </c>
    </row>
    <row r="285" s="2" customFormat="1">
      <c r="A285" s="34"/>
      <c r="B285" s="35"/>
      <c r="C285" s="36"/>
      <c r="D285" s="218" t="s">
        <v>154</v>
      </c>
      <c r="E285" s="36"/>
      <c r="F285" s="219" t="s">
        <v>663</v>
      </c>
      <c r="G285" s="36"/>
      <c r="H285" s="36"/>
      <c r="I285" s="36"/>
      <c r="J285" s="36"/>
      <c r="K285" s="36"/>
      <c r="L285" s="40"/>
      <c r="M285" s="220"/>
      <c r="N285" s="221"/>
      <c r="O285" s="79"/>
      <c r="P285" s="79"/>
      <c r="Q285" s="79"/>
      <c r="R285" s="79"/>
      <c r="S285" s="79"/>
      <c r="T285" s="80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9" t="s">
        <v>154</v>
      </c>
      <c r="AU285" s="19" t="s">
        <v>82</v>
      </c>
    </row>
    <row r="286" s="2" customFormat="1">
      <c r="A286" s="34"/>
      <c r="B286" s="35"/>
      <c r="C286" s="36"/>
      <c r="D286" s="222" t="s">
        <v>156</v>
      </c>
      <c r="E286" s="36"/>
      <c r="F286" s="223" t="s">
        <v>665</v>
      </c>
      <c r="G286" s="36"/>
      <c r="H286" s="36"/>
      <c r="I286" s="36"/>
      <c r="J286" s="36"/>
      <c r="K286" s="36"/>
      <c r="L286" s="40"/>
      <c r="M286" s="220"/>
      <c r="N286" s="221"/>
      <c r="O286" s="79"/>
      <c r="P286" s="79"/>
      <c r="Q286" s="79"/>
      <c r="R286" s="79"/>
      <c r="S286" s="79"/>
      <c r="T286" s="80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9" t="s">
        <v>156</v>
      </c>
      <c r="AU286" s="19" t="s">
        <v>82</v>
      </c>
    </row>
    <row r="287" s="13" customFormat="1">
      <c r="A287" s="13"/>
      <c r="B287" s="224"/>
      <c r="C287" s="225"/>
      <c r="D287" s="218" t="s">
        <v>158</v>
      </c>
      <c r="E287" s="226" t="s">
        <v>17</v>
      </c>
      <c r="F287" s="227" t="s">
        <v>468</v>
      </c>
      <c r="G287" s="225"/>
      <c r="H287" s="226" t="s">
        <v>17</v>
      </c>
      <c r="I287" s="225"/>
      <c r="J287" s="225"/>
      <c r="K287" s="225"/>
      <c r="L287" s="228"/>
      <c r="M287" s="229"/>
      <c r="N287" s="230"/>
      <c r="O287" s="230"/>
      <c r="P287" s="230"/>
      <c r="Q287" s="230"/>
      <c r="R287" s="230"/>
      <c r="S287" s="230"/>
      <c r="T287" s="23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2" t="s">
        <v>158</v>
      </c>
      <c r="AU287" s="232" t="s">
        <v>82</v>
      </c>
      <c r="AV287" s="13" t="s">
        <v>80</v>
      </c>
      <c r="AW287" s="13" t="s">
        <v>35</v>
      </c>
      <c r="AX287" s="13" t="s">
        <v>73</v>
      </c>
      <c r="AY287" s="232" t="s">
        <v>145</v>
      </c>
    </row>
    <row r="288" s="13" customFormat="1">
      <c r="A288" s="13"/>
      <c r="B288" s="224"/>
      <c r="C288" s="225"/>
      <c r="D288" s="218" t="s">
        <v>158</v>
      </c>
      <c r="E288" s="226" t="s">
        <v>17</v>
      </c>
      <c r="F288" s="227" t="s">
        <v>469</v>
      </c>
      <c r="G288" s="225"/>
      <c r="H288" s="226" t="s">
        <v>17</v>
      </c>
      <c r="I288" s="225"/>
      <c r="J288" s="225"/>
      <c r="K288" s="225"/>
      <c r="L288" s="228"/>
      <c r="M288" s="229"/>
      <c r="N288" s="230"/>
      <c r="O288" s="230"/>
      <c r="P288" s="230"/>
      <c r="Q288" s="230"/>
      <c r="R288" s="230"/>
      <c r="S288" s="230"/>
      <c r="T288" s="23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2" t="s">
        <v>158</v>
      </c>
      <c r="AU288" s="232" t="s">
        <v>82</v>
      </c>
      <c r="AV288" s="13" t="s">
        <v>80</v>
      </c>
      <c r="AW288" s="13" t="s">
        <v>35</v>
      </c>
      <c r="AX288" s="13" t="s">
        <v>73</v>
      </c>
      <c r="AY288" s="232" t="s">
        <v>145</v>
      </c>
    </row>
    <row r="289" s="14" customFormat="1">
      <c r="A289" s="14"/>
      <c r="B289" s="233"/>
      <c r="C289" s="234"/>
      <c r="D289" s="218" t="s">
        <v>158</v>
      </c>
      <c r="E289" s="235" t="s">
        <v>17</v>
      </c>
      <c r="F289" s="236" t="s">
        <v>80</v>
      </c>
      <c r="G289" s="234"/>
      <c r="H289" s="237">
        <v>1</v>
      </c>
      <c r="I289" s="234"/>
      <c r="J289" s="234"/>
      <c r="K289" s="234"/>
      <c r="L289" s="238"/>
      <c r="M289" s="239"/>
      <c r="N289" s="240"/>
      <c r="O289" s="240"/>
      <c r="P289" s="240"/>
      <c r="Q289" s="240"/>
      <c r="R289" s="240"/>
      <c r="S289" s="240"/>
      <c r="T289" s="24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2" t="s">
        <v>158</v>
      </c>
      <c r="AU289" s="242" t="s">
        <v>82</v>
      </c>
      <c r="AV289" s="14" t="s">
        <v>82</v>
      </c>
      <c r="AW289" s="14" t="s">
        <v>35</v>
      </c>
      <c r="AX289" s="14" t="s">
        <v>80</v>
      </c>
      <c r="AY289" s="242" t="s">
        <v>145</v>
      </c>
    </row>
    <row r="290" s="12" customFormat="1" ht="22.8" customHeight="1">
      <c r="A290" s="12"/>
      <c r="B290" s="191"/>
      <c r="C290" s="192"/>
      <c r="D290" s="193" t="s">
        <v>72</v>
      </c>
      <c r="E290" s="204" t="s">
        <v>666</v>
      </c>
      <c r="F290" s="204" t="s">
        <v>667</v>
      </c>
      <c r="G290" s="192"/>
      <c r="H290" s="192"/>
      <c r="I290" s="192"/>
      <c r="J290" s="205">
        <f>BK290</f>
        <v>60450</v>
      </c>
      <c r="K290" s="192"/>
      <c r="L290" s="196"/>
      <c r="M290" s="197"/>
      <c r="N290" s="198"/>
      <c r="O290" s="198"/>
      <c r="P290" s="199">
        <f>SUM(P291:P303)</f>
        <v>0</v>
      </c>
      <c r="Q290" s="198"/>
      <c r="R290" s="199">
        <f>SUM(R291:R303)</f>
        <v>0</v>
      </c>
      <c r="S290" s="198"/>
      <c r="T290" s="200">
        <f>SUM(T291:T303)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1" t="s">
        <v>189</v>
      </c>
      <c r="AT290" s="202" t="s">
        <v>72</v>
      </c>
      <c r="AU290" s="202" t="s">
        <v>80</v>
      </c>
      <c r="AY290" s="201" t="s">
        <v>145</v>
      </c>
      <c r="BK290" s="203">
        <f>SUM(BK291:BK303)</f>
        <v>60450</v>
      </c>
    </row>
    <row r="291" s="2" customFormat="1" ht="24.15" customHeight="1">
      <c r="A291" s="34"/>
      <c r="B291" s="35"/>
      <c r="C291" s="206" t="s">
        <v>352</v>
      </c>
      <c r="D291" s="206" t="s">
        <v>147</v>
      </c>
      <c r="E291" s="207" t="s">
        <v>668</v>
      </c>
      <c r="F291" s="208" t="s">
        <v>669</v>
      </c>
      <c r="G291" s="209" t="s">
        <v>262</v>
      </c>
      <c r="H291" s="210">
        <v>1</v>
      </c>
      <c r="I291" s="211">
        <v>15470</v>
      </c>
      <c r="J291" s="211">
        <f>ROUND(I291*H291,2)</f>
        <v>15470</v>
      </c>
      <c r="K291" s="208" t="s">
        <v>151</v>
      </c>
      <c r="L291" s="40"/>
      <c r="M291" s="212" t="s">
        <v>17</v>
      </c>
      <c r="N291" s="213" t="s">
        <v>44</v>
      </c>
      <c r="O291" s="214">
        <v>0</v>
      </c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6" t="s">
        <v>453</v>
      </c>
      <c r="AT291" s="216" t="s">
        <v>147</v>
      </c>
      <c r="AU291" s="216" t="s">
        <v>82</v>
      </c>
      <c r="AY291" s="19" t="s">
        <v>145</v>
      </c>
      <c r="BE291" s="217">
        <f>IF(N291="základní",J291,0)</f>
        <v>15470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9" t="s">
        <v>80</v>
      </c>
      <c r="BK291" s="217">
        <f>ROUND(I291*H291,2)</f>
        <v>15470</v>
      </c>
      <c r="BL291" s="19" t="s">
        <v>453</v>
      </c>
      <c r="BM291" s="216" t="s">
        <v>1134</v>
      </c>
    </row>
    <row r="292" s="2" customFormat="1">
      <c r="A292" s="34"/>
      <c r="B292" s="35"/>
      <c r="C292" s="36"/>
      <c r="D292" s="218" t="s">
        <v>154</v>
      </c>
      <c r="E292" s="36"/>
      <c r="F292" s="219" t="s">
        <v>669</v>
      </c>
      <c r="G292" s="36"/>
      <c r="H292" s="36"/>
      <c r="I292" s="36"/>
      <c r="J292" s="36"/>
      <c r="K292" s="36"/>
      <c r="L292" s="40"/>
      <c r="M292" s="220"/>
      <c r="N292" s="221"/>
      <c r="O292" s="79"/>
      <c r="P292" s="79"/>
      <c r="Q292" s="79"/>
      <c r="R292" s="79"/>
      <c r="S292" s="79"/>
      <c r="T292" s="80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9" t="s">
        <v>154</v>
      </c>
      <c r="AU292" s="19" t="s">
        <v>82</v>
      </c>
    </row>
    <row r="293" s="2" customFormat="1">
      <c r="A293" s="34"/>
      <c r="B293" s="35"/>
      <c r="C293" s="36"/>
      <c r="D293" s="222" t="s">
        <v>156</v>
      </c>
      <c r="E293" s="36"/>
      <c r="F293" s="223" t="s">
        <v>671</v>
      </c>
      <c r="G293" s="36"/>
      <c r="H293" s="36"/>
      <c r="I293" s="36"/>
      <c r="J293" s="36"/>
      <c r="K293" s="36"/>
      <c r="L293" s="40"/>
      <c r="M293" s="220"/>
      <c r="N293" s="221"/>
      <c r="O293" s="79"/>
      <c r="P293" s="79"/>
      <c r="Q293" s="79"/>
      <c r="R293" s="79"/>
      <c r="S293" s="79"/>
      <c r="T293" s="80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9" t="s">
        <v>156</v>
      </c>
      <c r="AU293" s="19" t="s">
        <v>82</v>
      </c>
    </row>
    <row r="294" s="13" customFormat="1">
      <c r="A294" s="13"/>
      <c r="B294" s="224"/>
      <c r="C294" s="225"/>
      <c r="D294" s="218" t="s">
        <v>158</v>
      </c>
      <c r="E294" s="226" t="s">
        <v>17</v>
      </c>
      <c r="F294" s="227" t="s">
        <v>468</v>
      </c>
      <c r="G294" s="225"/>
      <c r="H294" s="226" t="s">
        <v>17</v>
      </c>
      <c r="I294" s="225"/>
      <c r="J294" s="225"/>
      <c r="K294" s="225"/>
      <c r="L294" s="228"/>
      <c r="M294" s="229"/>
      <c r="N294" s="230"/>
      <c r="O294" s="230"/>
      <c r="P294" s="230"/>
      <c r="Q294" s="230"/>
      <c r="R294" s="230"/>
      <c r="S294" s="230"/>
      <c r="T294" s="23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2" t="s">
        <v>158</v>
      </c>
      <c r="AU294" s="232" t="s">
        <v>82</v>
      </c>
      <c r="AV294" s="13" t="s">
        <v>80</v>
      </c>
      <c r="AW294" s="13" t="s">
        <v>35</v>
      </c>
      <c r="AX294" s="13" t="s">
        <v>73</v>
      </c>
      <c r="AY294" s="232" t="s">
        <v>145</v>
      </c>
    </row>
    <row r="295" s="13" customFormat="1">
      <c r="A295" s="13"/>
      <c r="B295" s="224"/>
      <c r="C295" s="225"/>
      <c r="D295" s="218" t="s">
        <v>158</v>
      </c>
      <c r="E295" s="226" t="s">
        <v>17</v>
      </c>
      <c r="F295" s="227" t="s">
        <v>469</v>
      </c>
      <c r="G295" s="225"/>
      <c r="H295" s="226" t="s">
        <v>17</v>
      </c>
      <c r="I295" s="225"/>
      <c r="J295" s="225"/>
      <c r="K295" s="225"/>
      <c r="L295" s="228"/>
      <c r="M295" s="229"/>
      <c r="N295" s="230"/>
      <c r="O295" s="230"/>
      <c r="P295" s="230"/>
      <c r="Q295" s="230"/>
      <c r="R295" s="230"/>
      <c r="S295" s="230"/>
      <c r="T295" s="23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2" t="s">
        <v>158</v>
      </c>
      <c r="AU295" s="232" t="s">
        <v>82</v>
      </c>
      <c r="AV295" s="13" t="s">
        <v>80</v>
      </c>
      <c r="AW295" s="13" t="s">
        <v>35</v>
      </c>
      <c r="AX295" s="13" t="s">
        <v>73</v>
      </c>
      <c r="AY295" s="232" t="s">
        <v>145</v>
      </c>
    </row>
    <row r="296" s="14" customFormat="1">
      <c r="A296" s="14"/>
      <c r="B296" s="233"/>
      <c r="C296" s="234"/>
      <c r="D296" s="218" t="s">
        <v>158</v>
      </c>
      <c r="E296" s="235" t="s">
        <v>17</v>
      </c>
      <c r="F296" s="236" t="s">
        <v>80</v>
      </c>
      <c r="G296" s="234"/>
      <c r="H296" s="237">
        <v>1</v>
      </c>
      <c r="I296" s="234"/>
      <c r="J296" s="234"/>
      <c r="K296" s="234"/>
      <c r="L296" s="238"/>
      <c r="M296" s="239"/>
      <c r="N296" s="240"/>
      <c r="O296" s="240"/>
      <c r="P296" s="240"/>
      <c r="Q296" s="240"/>
      <c r="R296" s="240"/>
      <c r="S296" s="240"/>
      <c r="T296" s="24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2" t="s">
        <v>158</v>
      </c>
      <c r="AU296" s="242" t="s">
        <v>82</v>
      </c>
      <c r="AV296" s="14" t="s">
        <v>82</v>
      </c>
      <c r="AW296" s="14" t="s">
        <v>35</v>
      </c>
      <c r="AX296" s="14" t="s">
        <v>80</v>
      </c>
      <c r="AY296" s="242" t="s">
        <v>145</v>
      </c>
    </row>
    <row r="297" s="2" customFormat="1" ht="16.5" customHeight="1">
      <c r="A297" s="34"/>
      <c r="B297" s="35"/>
      <c r="C297" s="206" t="s">
        <v>363</v>
      </c>
      <c r="D297" s="206" t="s">
        <v>147</v>
      </c>
      <c r="E297" s="207" t="s">
        <v>672</v>
      </c>
      <c r="F297" s="208" t="s">
        <v>673</v>
      </c>
      <c r="G297" s="209" t="s">
        <v>262</v>
      </c>
      <c r="H297" s="210">
        <v>1</v>
      </c>
      <c r="I297" s="211">
        <v>44980</v>
      </c>
      <c r="J297" s="211">
        <f>ROUND(I297*H297,2)</f>
        <v>44980</v>
      </c>
      <c r="K297" s="208" t="s">
        <v>151</v>
      </c>
      <c r="L297" s="40"/>
      <c r="M297" s="212" t="s">
        <v>17</v>
      </c>
      <c r="N297" s="213" t="s">
        <v>44</v>
      </c>
      <c r="O297" s="214">
        <v>0</v>
      </c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6" t="s">
        <v>453</v>
      </c>
      <c r="AT297" s="216" t="s">
        <v>147</v>
      </c>
      <c r="AU297" s="216" t="s">
        <v>82</v>
      </c>
      <c r="AY297" s="19" t="s">
        <v>145</v>
      </c>
      <c r="BE297" s="217">
        <f>IF(N297="základní",J297,0)</f>
        <v>44980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9" t="s">
        <v>80</v>
      </c>
      <c r="BK297" s="217">
        <f>ROUND(I297*H297,2)</f>
        <v>44980</v>
      </c>
      <c r="BL297" s="19" t="s">
        <v>453</v>
      </c>
      <c r="BM297" s="216" t="s">
        <v>1135</v>
      </c>
    </row>
    <row r="298" s="2" customFormat="1">
      <c r="A298" s="34"/>
      <c r="B298" s="35"/>
      <c r="C298" s="36"/>
      <c r="D298" s="218" t="s">
        <v>154</v>
      </c>
      <c r="E298" s="36"/>
      <c r="F298" s="219" t="s">
        <v>673</v>
      </c>
      <c r="G298" s="36"/>
      <c r="H298" s="36"/>
      <c r="I298" s="36"/>
      <c r="J298" s="36"/>
      <c r="K298" s="36"/>
      <c r="L298" s="40"/>
      <c r="M298" s="220"/>
      <c r="N298" s="221"/>
      <c r="O298" s="79"/>
      <c r="P298" s="79"/>
      <c r="Q298" s="79"/>
      <c r="R298" s="79"/>
      <c r="S298" s="79"/>
      <c r="T298" s="80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9" t="s">
        <v>154</v>
      </c>
      <c r="AU298" s="19" t="s">
        <v>82</v>
      </c>
    </row>
    <row r="299" s="2" customFormat="1">
      <c r="A299" s="34"/>
      <c r="B299" s="35"/>
      <c r="C299" s="36"/>
      <c r="D299" s="222" t="s">
        <v>156</v>
      </c>
      <c r="E299" s="36"/>
      <c r="F299" s="223" t="s">
        <v>675</v>
      </c>
      <c r="G299" s="36"/>
      <c r="H299" s="36"/>
      <c r="I299" s="36"/>
      <c r="J299" s="36"/>
      <c r="K299" s="36"/>
      <c r="L299" s="40"/>
      <c r="M299" s="220"/>
      <c r="N299" s="221"/>
      <c r="O299" s="79"/>
      <c r="P299" s="79"/>
      <c r="Q299" s="79"/>
      <c r="R299" s="79"/>
      <c r="S299" s="79"/>
      <c r="T299" s="80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9" t="s">
        <v>156</v>
      </c>
      <c r="AU299" s="19" t="s">
        <v>82</v>
      </c>
    </row>
    <row r="300" s="13" customFormat="1">
      <c r="A300" s="13"/>
      <c r="B300" s="224"/>
      <c r="C300" s="225"/>
      <c r="D300" s="218" t="s">
        <v>158</v>
      </c>
      <c r="E300" s="226" t="s">
        <v>17</v>
      </c>
      <c r="F300" s="227" t="s">
        <v>468</v>
      </c>
      <c r="G300" s="225"/>
      <c r="H300" s="226" t="s">
        <v>17</v>
      </c>
      <c r="I300" s="225"/>
      <c r="J300" s="225"/>
      <c r="K300" s="225"/>
      <c r="L300" s="228"/>
      <c r="M300" s="229"/>
      <c r="N300" s="230"/>
      <c r="O300" s="230"/>
      <c r="P300" s="230"/>
      <c r="Q300" s="230"/>
      <c r="R300" s="230"/>
      <c r="S300" s="230"/>
      <c r="T300" s="23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2" t="s">
        <v>158</v>
      </c>
      <c r="AU300" s="232" t="s">
        <v>82</v>
      </c>
      <c r="AV300" s="13" t="s">
        <v>80</v>
      </c>
      <c r="AW300" s="13" t="s">
        <v>35</v>
      </c>
      <c r="AX300" s="13" t="s">
        <v>73</v>
      </c>
      <c r="AY300" s="232" t="s">
        <v>145</v>
      </c>
    </row>
    <row r="301" s="13" customFormat="1">
      <c r="A301" s="13"/>
      <c r="B301" s="224"/>
      <c r="C301" s="225"/>
      <c r="D301" s="218" t="s">
        <v>158</v>
      </c>
      <c r="E301" s="226" t="s">
        <v>17</v>
      </c>
      <c r="F301" s="227" t="s">
        <v>676</v>
      </c>
      <c r="G301" s="225"/>
      <c r="H301" s="226" t="s">
        <v>17</v>
      </c>
      <c r="I301" s="225"/>
      <c r="J301" s="225"/>
      <c r="K301" s="225"/>
      <c r="L301" s="228"/>
      <c r="M301" s="229"/>
      <c r="N301" s="230"/>
      <c r="O301" s="230"/>
      <c r="P301" s="230"/>
      <c r="Q301" s="230"/>
      <c r="R301" s="230"/>
      <c r="S301" s="230"/>
      <c r="T301" s="23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2" t="s">
        <v>158</v>
      </c>
      <c r="AU301" s="232" t="s">
        <v>82</v>
      </c>
      <c r="AV301" s="13" t="s">
        <v>80</v>
      </c>
      <c r="AW301" s="13" t="s">
        <v>35</v>
      </c>
      <c r="AX301" s="13" t="s">
        <v>73</v>
      </c>
      <c r="AY301" s="232" t="s">
        <v>145</v>
      </c>
    </row>
    <row r="302" s="13" customFormat="1">
      <c r="A302" s="13"/>
      <c r="B302" s="224"/>
      <c r="C302" s="225"/>
      <c r="D302" s="218" t="s">
        <v>158</v>
      </c>
      <c r="E302" s="226" t="s">
        <v>17</v>
      </c>
      <c r="F302" s="227" t="s">
        <v>498</v>
      </c>
      <c r="G302" s="225"/>
      <c r="H302" s="226" t="s">
        <v>17</v>
      </c>
      <c r="I302" s="225"/>
      <c r="J302" s="225"/>
      <c r="K302" s="225"/>
      <c r="L302" s="228"/>
      <c r="M302" s="229"/>
      <c r="N302" s="230"/>
      <c r="O302" s="230"/>
      <c r="P302" s="230"/>
      <c r="Q302" s="230"/>
      <c r="R302" s="230"/>
      <c r="S302" s="230"/>
      <c r="T302" s="23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2" t="s">
        <v>158</v>
      </c>
      <c r="AU302" s="232" t="s">
        <v>82</v>
      </c>
      <c r="AV302" s="13" t="s">
        <v>80</v>
      </c>
      <c r="AW302" s="13" t="s">
        <v>35</v>
      </c>
      <c r="AX302" s="13" t="s">
        <v>73</v>
      </c>
      <c r="AY302" s="232" t="s">
        <v>145</v>
      </c>
    </row>
    <row r="303" s="14" customFormat="1">
      <c r="A303" s="14"/>
      <c r="B303" s="233"/>
      <c r="C303" s="234"/>
      <c r="D303" s="218" t="s">
        <v>158</v>
      </c>
      <c r="E303" s="235" t="s">
        <v>17</v>
      </c>
      <c r="F303" s="236" t="s">
        <v>80</v>
      </c>
      <c r="G303" s="234"/>
      <c r="H303" s="237">
        <v>1</v>
      </c>
      <c r="I303" s="234"/>
      <c r="J303" s="234"/>
      <c r="K303" s="234"/>
      <c r="L303" s="238"/>
      <c r="M303" s="262"/>
      <c r="N303" s="263"/>
      <c r="O303" s="263"/>
      <c r="P303" s="263"/>
      <c r="Q303" s="263"/>
      <c r="R303" s="263"/>
      <c r="S303" s="263"/>
      <c r="T303" s="26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2" t="s">
        <v>158</v>
      </c>
      <c r="AU303" s="242" t="s">
        <v>82</v>
      </c>
      <c r="AV303" s="14" t="s">
        <v>82</v>
      </c>
      <c r="AW303" s="14" t="s">
        <v>35</v>
      </c>
      <c r="AX303" s="14" t="s">
        <v>80</v>
      </c>
      <c r="AY303" s="242" t="s">
        <v>145</v>
      </c>
    </row>
    <row r="304" s="2" customFormat="1" ht="6.96" customHeight="1">
      <c r="A304" s="34"/>
      <c r="B304" s="54"/>
      <c r="C304" s="55"/>
      <c r="D304" s="55"/>
      <c r="E304" s="55"/>
      <c r="F304" s="55"/>
      <c r="G304" s="55"/>
      <c r="H304" s="55"/>
      <c r="I304" s="55"/>
      <c r="J304" s="55"/>
      <c r="K304" s="55"/>
      <c r="L304" s="40"/>
      <c r="M304" s="34"/>
      <c r="O304" s="34"/>
      <c r="P304" s="34"/>
      <c r="Q304" s="34"/>
      <c r="R304" s="34"/>
      <c r="S304" s="34"/>
      <c r="T304" s="34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</row>
  </sheetData>
  <sheetProtection sheet="1" autoFilter="0" formatColumns="0" formatRows="0" objects="1" scenarios="1" spinCount="100000" saltValue="tTvLdy3TFZZJCY++JfyXAmLzdJyF8RuF/ZVoQXNOWEMFJ07fMa3JDrKWKggchp/Hv5wy0V5P3yktsgSFVFpY0Q==" hashValue="2rFa7y8Yyd1KF0YDplSI/3yVrVmUdflfhAQjZXzRMnCO+Gt1QPGUsJjPecFsmTK6rubB7Xf5QK9vSuvVQw2FDw==" algorithmName="SHA-512" password="CC35"/>
  <autoFilter ref="C90:K3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5_02/210220452"/>
    <hyperlink ref="F109" r:id="rId2" display="https://podminky.urs.cz/item/CS_URS_2025_02/210812011"/>
    <hyperlink ref="F121" r:id="rId3" display="https://podminky.urs.cz/item/CS_URS_2025_02/210812011"/>
    <hyperlink ref="F134" r:id="rId4" display="https://podminky.urs.cz/item/CS_URS_2025_02/210812033"/>
    <hyperlink ref="F147" r:id="rId5" display="https://podminky.urs.cz/item/CS_URS_2025_02/210812033"/>
    <hyperlink ref="F161" r:id="rId6" display="https://podminky.urs.cz/item/CS_URS_2025_02/220110192"/>
    <hyperlink ref="F209" r:id="rId7" display="https://podminky.urs.cz/item/CS_URS_2025_02/220450002"/>
    <hyperlink ref="F220" r:id="rId8" display="https://podminky.urs.cz/item/CS_URS_2025_02/220960165"/>
    <hyperlink ref="F280" r:id="rId9" display="https://podminky.urs.cz/item/CS_URS_2025_02/013203000"/>
    <hyperlink ref="F286" r:id="rId10" display="https://podminky.urs.cz/item/CS_URS_2025_02/013254000"/>
    <hyperlink ref="F293" r:id="rId11" display="https://podminky.urs.cz/item/CS_URS_2025_02/044002000"/>
    <hyperlink ref="F299" r:id="rId12" display="https://podminky.urs.cz/item/CS_URS_2025_02/045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4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2"/>
      <c r="AT3" s="19" t="s">
        <v>82</v>
      </c>
    </row>
    <row r="4" s="1" customFormat="1" ht="24.96" customHeight="1">
      <c r="B4" s="22"/>
      <c r="D4" s="135" t="s">
        <v>112</v>
      </c>
      <c r="L4" s="22"/>
      <c r="M4" s="136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7" t="s">
        <v>14</v>
      </c>
      <c r="L6" s="22"/>
    </row>
    <row r="7" s="1" customFormat="1" ht="16.5" customHeight="1">
      <c r="B7" s="22"/>
      <c r="E7" s="138" t="str">
        <f>'Rekapitulace stavby'!K6</f>
        <v>P + R Voroněž_aktualizace</v>
      </c>
      <c r="F7" s="137"/>
      <c r="G7" s="137"/>
      <c r="H7" s="137"/>
      <c r="L7" s="22"/>
    </row>
    <row r="8" s="1" customFormat="1" ht="12" customHeight="1">
      <c r="B8" s="22"/>
      <c r="D8" s="137" t="s">
        <v>113</v>
      </c>
      <c r="L8" s="22"/>
    </row>
    <row r="9" s="2" customFormat="1" ht="16.5" customHeight="1">
      <c r="A9" s="34"/>
      <c r="B9" s="40"/>
      <c r="C9" s="34"/>
      <c r="D9" s="34"/>
      <c r="E9" s="138" t="s">
        <v>1002</v>
      </c>
      <c r="F9" s="34"/>
      <c r="G9" s="34"/>
      <c r="H9" s="34"/>
      <c r="I9" s="34"/>
      <c r="J9" s="34"/>
      <c r="K9" s="34"/>
      <c r="L9" s="13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7" t="s">
        <v>115</v>
      </c>
      <c r="E10" s="34"/>
      <c r="F10" s="34"/>
      <c r="G10" s="34"/>
      <c r="H10" s="34"/>
      <c r="I10" s="34"/>
      <c r="J10" s="34"/>
      <c r="K10" s="34"/>
      <c r="L10" s="13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40" t="s">
        <v>1136</v>
      </c>
      <c r="F11" s="34"/>
      <c r="G11" s="34"/>
      <c r="H11" s="34"/>
      <c r="I11" s="34"/>
      <c r="J11" s="34"/>
      <c r="K11" s="34"/>
      <c r="L11" s="13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34"/>
      <c r="J12" s="34"/>
      <c r="K12" s="34"/>
      <c r="L12" s="13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37" t="s">
        <v>16</v>
      </c>
      <c r="E13" s="34"/>
      <c r="F13" s="128" t="s">
        <v>17</v>
      </c>
      <c r="G13" s="34"/>
      <c r="H13" s="34"/>
      <c r="I13" s="137" t="s">
        <v>18</v>
      </c>
      <c r="J13" s="128" t="s">
        <v>17</v>
      </c>
      <c r="K13" s="34"/>
      <c r="L13" s="13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7" t="s">
        <v>19</v>
      </c>
      <c r="E14" s="34"/>
      <c r="F14" s="128" t="s">
        <v>20</v>
      </c>
      <c r="G14" s="34"/>
      <c r="H14" s="34"/>
      <c r="I14" s="137" t="s">
        <v>21</v>
      </c>
      <c r="J14" s="141" t="str">
        <f>'Rekapitulace stavby'!AN8</f>
        <v>1. 10. 2025</v>
      </c>
      <c r="K14" s="34"/>
      <c r="L14" s="13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34"/>
      <c r="J15" s="34"/>
      <c r="K15" s="34"/>
      <c r="L15" s="13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37" t="s">
        <v>23</v>
      </c>
      <c r="E16" s="34"/>
      <c r="F16" s="34"/>
      <c r="G16" s="34"/>
      <c r="H16" s="34"/>
      <c r="I16" s="137" t="s">
        <v>24</v>
      </c>
      <c r="J16" s="128" t="s">
        <v>25</v>
      </c>
      <c r="K16" s="34"/>
      <c r="L16" s="13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28" t="s">
        <v>26</v>
      </c>
      <c r="F17" s="34"/>
      <c r="G17" s="34"/>
      <c r="H17" s="34"/>
      <c r="I17" s="137" t="s">
        <v>27</v>
      </c>
      <c r="J17" s="128" t="s">
        <v>28</v>
      </c>
      <c r="K17" s="34"/>
      <c r="L17" s="13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34"/>
      <c r="J18" s="34"/>
      <c r="K18" s="34"/>
      <c r="L18" s="13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37" t="s">
        <v>29</v>
      </c>
      <c r="E19" s="34"/>
      <c r="F19" s="34"/>
      <c r="G19" s="34"/>
      <c r="H19" s="34"/>
      <c r="I19" s="137" t="s">
        <v>24</v>
      </c>
      <c r="J19" s="128" t="str">
        <f>'Rekapitulace stavby'!AN13</f>
        <v/>
      </c>
      <c r="K19" s="34"/>
      <c r="L19" s="13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128" t="str">
        <f>'Rekapitulace stavby'!E14</f>
        <v xml:space="preserve"> </v>
      </c>
      <c r="F20" s="128"/>
      <c r="G20" s="128"/>
      <c r="H20" s="128"/>
      <c r="I20" s="137" t="s">
        <v>27</v>
      </c>
      <c r="J20" s="128" t="str">
        <f>'Rekapitulace stavby'!AN14</f>
        <v/>
      </c>
      <c r="K20" s="34"/>
      <c r="L20" s="13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34"/>
      <c r="J21" s="34"/>
      <c r="K21" s="34"/>
      <c r="L21" s="13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37" t="s">
        <v>31</v>
      </c>
      <c r="E22" s="34"/>
      <c r="F22" s="34"/>
      <c r="G22" s="34"/>
      <c r="H22" s="34"/>
      <c r="I22" s="137" t="s">
        <v>24</v>
      </c>
      <c r="J22" s="128" t="s">
        <v>32</v>
      </c>
      <c r="K22" s="34"/>
      <c r="L22" s="13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28" t="s">
        <v>33</v>
      </c>
      <c r="F23" s="34"/>
      <c r="G23" s="34"/>
      <c r="H23" s="34"/>
      <c r="I23" s="137" t="s">
        <v>27</v>
      </c>
      <c r="J23" s="128" t="s">
        <v>34</v>
      </c>
      <c r="K23" s="34"/>
      <c r="L23" s="13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34"/>
      <c r="J24" s="34"/>
      <c r="K24" s="34"/>
      <c r="L24" s="13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37" t="s">
        <v>36</v>
      </c>
      <c r="E25" s="34"/>
      <c r="F25" s="34"/>
      <c r="G25" s="34"/>
      <c r="H25" s="34"/>
      <c r="I25" s="137" t="s">
        <v>24</v>
      </c>
      <c r="J25" s="128" t="s">
        <v>32</v>
      </c>
      <c r="K25" s="34"/>
      <c r="L25" s="13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28" t="s">
        <v>33</v>
      </c>
      <c r="F26" s="34"/>
      <c r="G26" s="34"/>
      <c r="H26" s="34"/>
      <c r="I26" s="137" t="s">
        <v>27</v>
      </c>
      <c r="J26" s="128" t="s">
        <v>34</v>
      </c>
      <c r="K26" s="34"/>
      <c r="L26" s="13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34"/>
      <c r="J27" s="34"/>
      <c r="K27" s="34"/>
      <c r="L27" s="13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37" t="s">
        <v>37</v>
      </c>
      <c r="E28" s="34"/>
      <c r="F28" s="34"/>
      <c r="G28" s="34"/>
      <c r="H28" s="34"/>
      <c r="I28" s="34"/>
      <c r="J28" s="34"/>
      <c r="K28" s="34"/>
      <c r="L28" s="13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42"/>
      <c r="B29" s="143"/>
      <c r="C29" s="142"/>
      <c r="D29" s="142"/>
      <c r="E29" s="144" t="s">
        <v>17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34"/>
      <c r="J30" s="34"/>
      <c r="K30" s="34"/>
      <c r="L30" s="13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6"/>
      <c r="J31" s="146"/>
      <c r="K31" s="146"/>
      <c r="L31" s="13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47" t="s">
        <v>39</v>
      </c>
      <c r="E32" s="34"/>
      <c r="F32" s="34"/>
      <c r="G32" s="34"/>
      <c r="H32" s="34"/>
      <c r="I32" s="34"/>
      <c r="J32" s="148">
        <f>ROUND(J87, 2)</f>
        <v>852100.5</v>
      </c>
      <c r="K32" s="34"/>
      <c r="L32" s="13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46"/>
      <c r="E33" s="146"/>
      <c r="F33" s="146"/>
      <c r="G33" s="146"/>
      <c r="H33" s="146"/>
      <c r="I33" s="146"/>
      <c r="J33" s="146"/>
      <c r="K33" s="146"/>
      <c r="L33" s="13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49" t="s">
        <v>41</v>
      </c>
      <c r="G34" s="34"/>
      <c r="H34" s="34"/>
      <c r="I34" s="149" t="s">
        <v>40</v>
      </c>
      <c r="J34" s="149" t="s">
        <v>42</v>
      </c>
      <c r="K34" s="34"/>
      <c r="L34" s="13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50" t="s">
        <v>43</v>
      </c>
      <c r="E35" s="137" t="s">
        <v>44</v>
      </c>
      <c r="F35" s="151">
        <f>ROUND((SUM(BE87:BE120)),  2)</f>
        <v>852100.5</v>
      </c>
      <c r="G35" s="34"/>
      <c r="H35" s="34"/>
      <c r="I35" s="152">
        <v>0.20999999999999999</v>
      </c>
      <c r="J35" s="151">
        <f>ROUND(((SUM(BE87:BE120))*I35),  2)</f>
        <v>178941.10999999999</v>
      </c>
      <c r="K35" s="34"/>
      <c r="L35" s="13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37" t="s">
        <v>45</v>
      </c>
      <c r="F36" s="151">
        <f>ROUND((SUM(BF87:BF120)),  2)</f>
        <v>0</v>
      </c>
      <c r="G36" s="34"/>
      <c r="H36" s="34"/>
      <c r="I36" s="152">
        <v>0.12</v>
      </c>
      <c r="J36" s="151">
        <f>ROUND(((SUM(BF87:BF120))*I36),  2)</f>
        <v>0</v>
      </c>
      <c r="K36" s="34"/>
      <c r="L36" s="13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7" t="s">
        <v>46</v>
      </c>
      <c r="F37" s="151">
        <f>ROUND((SUM(BG87:BG120)),  2)</f>
        <v>0</v>
      </c>
      <c r="G37" s="34"/>
      <c r="H37" s="34"/>
      <c r="I37" s="152">
        <v>0.20999999999999999</v>
      </c>
      <c r="J37" s="151">
        <f>0</f>
        <v>0</v>
      </c>
      <c r="K37" s="34"/>
      <c r="L37" s="13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37" t="s">
        <v>47</v>
      </c>
      <c r="F38" s="151">
        <f>ROUND((SUM(BH87:BH120)),  2)</f>
        <v>0</v>
      </c>
      <c r="G38" s="34"/>
      <c r="H38" s="34"/>
      <c r="I38" s="152">
        <v>0.12</v>
      </c>
      <c r="J38" s="151">
        <f>0</f>
        <v>0</v>
      </c>
      <c r="K38" s="34"/>
      <c r="L38" s="13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37" t="s">
        <v>48</v>
      </c>
      <c r="F39" s="151">
        <f>ROUND((SUM(BI87:BI120)),  2)</f>
        <v>0</v>
      </c>
      <c r="G39" s="34"/>
      <c r="H39" s="34"/>
      <c r="I39" s="152">
        <v>0</v>
      </c>
      <c r="J39" s="151">
        <f>0</f>
        <v>0</v>
      </c>
      <c r="K39" s="34"/>
      <c r="L39" s="13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13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53"/>
      <c r="D41" s="154" t="s">
        <v>49</v>
      </c>
      <c r="E41" s="155"/>
      <c r="F41" s="155"/>
      <c r="G41" s="156" t="s">
        <v>50</v>
      </c>
      <c r="H41" s="157" t="s">
        <v>51</v>
      </c>
      <c r="I41" s="155"/>
      <c r="J41" s="158">
        <f>SUM(J32:J39)</f>
        <v>1031041.61</v>
      </c>
      <c r="K41" s="159"/>
      <c r="L41" s="13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="2" customFormat="1" ht="6.96" customHeight="1">
      <c r="A46" s="34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24.96" customHeight="1">
      <c r="A47" s="34"/>
      <c r="B47" s="35"/>
      <c r="C47" s="25" t="s">
        <v>117</v>
      </c>
      <c r="D47" s="36"/>
      <c r="E47" s="36"/>
      <c r="F47" s="36"/>
      <c r="G47" s="36"/>
      <c r="H47" s="36"/>
      <c r="I47" s="36"/>
      <c r="J47" s="36"/>
      <c r="K47" s="36"/>
      <c r="L47" s="139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6.96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39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1" t="s">
        <v>14</v>
      </c>
      <c r="D49" s="36"/>
      <c r="E49" s="36"/>
      <c r="F49" s="36"/>
      <c r="G49" s="36"/>
      <c r="H49" s="36"/>
      <c r="I49" s="36"/>
      <c r="J49" s="36"/>
      <c r="K49" s="36"/>
      <c r="L49" s="139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6"/>
      <c r="D50" s="36"/>
      <c r="E50" s="164" t="str">
        <f>E7</f>
        <v>P + R Voroněž_aktualizace</v>
      </c>
      <c r="F50" s="31"/>
      <c r="G50" s="31"/>
      <c r="H50" s="31"/>
      <c r="I50" s="36"/>
      <c r="J50" s="36"/>
      <c r="K50" s="36"/>
      <c r="L50" s="139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1" customFormat="1" ht="12" customHeight="1">
      <c r="B51" s="23"/>
      <c r="C51" s="31" t="s">
        <v>113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34"/>
      <c r="B52" s="35"/>
      <c r="C52" s="36"/>
      <c r="D52" s="36"/>
      <c r="E52" s="164" t="s">
        <v>1002</v>
      </c>
      <c r="F52" s="36"/>
      <c r="G52" s="36"/>
      <c r="H52" s="36"/>
      <c r="I52" s="36"/>
      <c r="J52" s="36"/>
      <c r="K52" s="36"/>
      <c r="L52" s="139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12" customHeight="1">
      <c r="A53" s="34"/>
      <c r="B53" s="35"/>
      <c r="C53" s="31" t="s">
        <v>115</v>
      </c>
      <c r="D53" s="36"/>
      <c r="E53" s="36"/>
      <c r="F53" s="36"/>
      <c r="G53" s="36"/>
      <c r="H53" s="36"/>
      <c r="I53" s="36"/>
      <c r="J53" s="36"/>
      <c r="K53" s="36"/>
      <c r="L53" s="139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16.5" customHeight="1">
      <c r="A54" s="34"/>
      <c r="B54" s="35"/>
      <c r="C54" s="36"/>
      <c r="D54" s="36"/>
      <c r="E54" s="64" t="str">
        <f>E11</f>
        <v>SO 412.3 - Kamerový dohled</v>
      </c>
      <c r="F54" s="36"/>
      <c r="G54" s="36"/>
      <c r="H54" s="36"/>
      <c r="I54" s="36"/>
      <c r="J54" s="36"/>
      <c r="K54" s="36"/>
      <c r="L54" s="139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6.96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39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2" customHeight="1">
      <c r="A56" s="34"/>
      <c r="B56" s="35"/>
      <c r="C56" s="31" t="s">
        <v>19</v>
      </c>
      <c r="D56" s="36"/>
      <c r="E56" s="36"/>
      <c r="F56" s="28" t="str">
        <f>F14</f>
        <v>Brno</v>
      </c>
      <c r="G56" s="36"/>
      <c r="H56" s="36"/>
      <c r="I56" s="31" t="s">
        <v>21</v>
      </c>
      <c r="J56" s="67" t="str">
        <f>IF(J14="","",J14)</f>
        <v>1. 10. 2025</v>
      </c>
      <c r="K56" s="36"/>
      <c r="L56" s="139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6.96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39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5.15" customHeight="1">
      <c r="A58" s="34"/>
      <c r="B58" s="35"/>
      <c r="C58" s="31" t="s">
        <v>23</v>
      </c>
      <c r="D58" s="36"/>
      <c r="E58" s="36"/>
      <c r="F58" s="28" t="str">
        <f>E17</f>
        <v>Brněnské komunikace, a.s.</v>
      </c>
      <c r="G58" s="36"/>
      <c r="H58" s="36"/>
      <c r="I58" s="31" t="s">
        <v>31</v>
      </c>
      <c r="J58" s="32" t="str">
        <f>E23</f>
        <v>AŽD Praha, s.r.o.</v>
      </c>
      <c r="K58" s="36"/>
      <c r="L58" s="139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15.15" customHeight="1">
      <c r="A59" s="34"/>
      <c r="B59" s="35"/>
      <c r="C59" s="31" t="s">
        <v>29</v>
      </c>
      <c r="D59" s="36"/>
      <c r="E59" s="36"/>
      <c r="F59" s="28" t="str">
        <f>IF(E20="","",E20)</f>
        <v xml:space="preserve"> </v>
      </c>
      <c r="G59" s="36"/>
      <c r="H59" s="36"/>
      <c r="I59" s="31" t="s">
        <v>36</v>
      </c>
      <c r="J59" s="32" t="str">
        <f>E26</f>
        <v>AŽD Praha, s.r.o.</v>
      </c>
      <c r="K59" s="36"/>
      <c r="L59" s="139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="2" customFormat="1" ht="10.32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39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="2" customFormat="1" ht="29.28" customHeight="1">
      <c r="A61" s="34"/>
      <c r="B61" s="35"/>
      <c r="C61" s="165" t="s">
        <v>118</v>
      </c>
      <c r="D61" s="166"/>
      <c r="E61" s="166"/>
      <c r="F61" s="166"/>
      <c r="G61" s="166"/>
      <c r="H61" s="166"/>
      <c r="I61" s="166"/>
      <c r="J61" s="167" t="s">
        <v>119</v>
      </c>
      <c r="K61" s="166"/>
      <c r="L61" s="13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="2" customFormat="1" ht="10.32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39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="2" customFormat="1" ht="22.8" customHeight="1">
      <c r="A63" s="34"/>
      <c r="B63" s="35"/>
      <c r="C63" s="168" t="s">
        <v>71</v>
      </c>
      <c r="D63" s="36"/>
      <c r="E63" s="36"/>
      <c r="F63" s="36"/>
      <c r="G63" s="36"/>
      <c r="H63" s="36"/>
      <c r="I63" s="36"/>
      <c r="J63" s="97">
        <f>J87</f>
        <v>852100.5</v>
      </c>
      <c r="K63" s="36"/>
      <c r="L63" s="139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9" t="s">
        <v>120</v>
      </c>
    </row>
    <row r="64" s="9" customFormat="1" ht="24.96" customHeight="1">
      <c r="A64" s="9"/>
      <c r="B64" s="169"/>
      <c r="C64" s="170"/>
      <c r="D64" s="171" t="s">
        <v>123</v>
      </c>
      <c r="E64" s="172"/>
      <c r="F64" s="172"/>
      <c r="G64" s="172"/>
      <c r="H64" s="172"/>
      <c r="I64" s="172"/>
      <c r="J64" s="173">
        <f>J88</f>
        <v>852100.5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20"/>
      <c r="D65" s="176" t="s">
        <v>508</v>
      </c>
      <c r="E65" s="177"/>
      <c r="F65" s="177"/>
      <c r="G65" s="177"/>
      <c r="H65" s="177"/>
      <c r="I65" s="177"/>
      <c r="J65" s="178">
        <f>J89</f>
        <v>852100.5</v>
      </c>
      <c r="K65" s="120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4"/>
      <c r="B66" s="35"/>
      <c r="C66" s="36"/>
      <c r="D66" s="36"/>
      <c r="E66" s="36"/>
      <c r="F66" s="36"/>
      <c r="G66" s="36"/>
      <c r="H66" s="36"/>
      <c r="I66" s="36"/>
      <c r="J66" s="36"/>
      <c r="K66" s="36"/>
      <c r="L66" s="139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="2" customFormat="1" ht="6.96" customHeight="1">
      <c r="A67" s="34"/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139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="2" customFormat="1" ht="6.96" customHeight="1">
      <c r="A71" s="34"/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139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24.96" customHeight="1">
      <c r="A72" s="34"/>
      <c r="B72" s="35"/>
      <c r="C72" s="25" t="s">
        <v>130</v>
      </c>
      <c r="D72" s="36"/>
      <c r="E72" s="36"/>
      <c r="F72" s="36"/>
      <c r="G72" s="36"/>
      <c r="H72" s="36"/>
      <c r="I72" s="36"/>
      <c r="J72" s="36"/>
      <c r="K72" s="36"/>
      <c r="L72" s="139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6.96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39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2" customHeight="1">
      <c r="A74" s="34"/>
      <c r="B74" s="35"/>
      <c r="C74" s="31" t="s">
        <v>14</v>
      </c>
      <c r="D74" s="36"/>
      <c r="E74" s="36"/>
      <c r="F74" s="36"/>
      <c r="G74" s="36"/>
      <c r="H74" s="36"/>
      <c r="I74" s="36"/>
      <c r="J74" s="36"/>
      <c r="K74" s="36"/>
      <c r="L74" s="139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6.5" customHeight="1">
      <c r="A75" s="34"/>
      <c r="B75" s="35"/>
      <c r="C75" s="36"/>
      <c r="D75" s="36"/>
      <c r="E75" s="164" t="str">
        <f>E7</f>
        <v>P + R Voroněž_aktualizace</v>
      </c>
      <c r="F75" s="31"/>
      <c r="G75" s="31"/>
      <c r="H75" s="31"/>
      <c r="I75" s="36"/>
      <c r="J75" s="36"/>
      <c r="K75" s="36"/>
      <c r="L75" s="139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1" customFormat="1" ht="12" customHeight="1">
      <c r="B76" s="23"/>
      <c r="C76" s="31" t="s">
        <v>113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16.5" customHeight="1">
      <c r="A77" s="34"/>
      <c r="B77" s="35"/>
      <c r="C77" s="36"/>
      <c r="D77" s="36"/>
      <c r="E77" s="164" t="s">
        <v>1002</v>
      </c>
      <c r="F77" s="36"/>
      <c r="G77" s="36"/>
      <c r="H77" s="36"/>
      <c r="I77" s="36"/>
      <c r="J77" s="36"/>
      <c r="K77" s="36"/>
      <c r="L77" s="13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31" t="s">
        <v>115</v>
      </c>
      <c r="D78" s="36"/>
      <c r="E78" s="36"/>
      <c r="F78" s="36"/>
      <c r="G78" s="36"/>
      <c r="H78" s="36"/>
      <c r="I78" s="36"/>
      <c r="J78" s="36"/>
      <c r="K78" s="36"/>
      <c r="L78" s="139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6.5" customHeight="1">
      <c r="A79" s="34"/>
      <c r="B79" s="35"/>
      <c r="C79" s="36"/>
      <c r="D79" s="36"/>
      <c r="E79" s="64" t="str">
        <f>E11</f>
        <v>SO 412.3 - Kamerový dohled</v>
      </c>
      <c r="F79" s="36"/>
      <c r="G79" s="36"/>
      <c r="H79" s="36"/>
      <c r="I79" s="36"/>
      <c r="J79" s="36"/>
      <c r="K79" s="36"/>
      <c r="L79" s="139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6.96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39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2" customHeight="1">
      <c r="A81" s="34"/>
      <c r="B81" s="35"/>
      <c r="C81" s="31" t="s">
        <v>19</v>
      </c>
      <c r="D81" s="36"/>
      <c r="E81" s="36"/>
      <c r="F81" s="28" t="str">
        <f>F14</f>
        <v>Brno</v>
      </c>
      <c r="G81" s="36"/>
      <c r="H81" s="36"/>
      <c r="I81" s="31" t="s">
        <v>21</v>
      </c>
      <c r="J81" s="67" t="str">
        <f>IF(J14="","",J14)</f>
        <v>1. 10. 2025</v>
      </c>
      <c r="K81" s="36"/>
      <c r="L81" s="13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6.96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3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15.15" customHeight="1">
      <c r="A83" s="34"/>
      <c r="B83" s="35"/>
      <c r="C83" s="31" t="s">
        <v>23</v>
      </c>
      <c r="D83" s="36"/>
      <c r="E83" s="36"/>
      <c r="F83" s="28" t="str">
        <f>E17</f>
        <v>Brněnské komunikace, a.s.</v>
      </c>
      <c r="G83" s="36"/>
      <c r="H83" s="36"/>
      <c r="I83" s="31" t="s">
        <v>31</v>
      </c>
      <c r="J83" s="32" t="str">
        <f>E23</f>
        <v>AŽD Praha, s.r.o.</v>
      </c>
      <c r="K83" s="36"/>
      <c r="L83" s="13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5.15" customHeight="1">
      <c r="A84" s="34"/>
      <c r="B84" s="35"/>
      <c r="C84" s="31" t="s">
        <v>29</v>
      </c>
      <c r="D84" s="36"/>
      <c r="E84" s="36"/>
      <c r="F84" s="28" t="str">
        <f>IF(E20="","",E20)</f>
        <v xml:space="preserve"> </v>
      </c>
      <c r="G84" s="36"/>
      <c r="H84" s="36"/>
      <c r="I84" s="31" t="s">
        <v>36</v>
      </c>
      <c r="J84" s="32" t="str">
        <f>E26</f>
        <v>AŽD Praha, s.r.o.</v>
      </c>
      <c r="K84" s="36"/>
      <c r="L84" s="13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0.32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3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1" customFormat="1" ht="29.28" customHeight="1">
      <c r="A86" s="180"/>
      <c r="B86" s="181"/>
      <c r="C86" s="182" t="s">
        <v>131</v>
      </c>
      <c r="D86" s="183" t="s">
        <v>58</v>
      </c>
      <c r="E86" s="183" t="s">
        <v>54</v>
      </c>
      <c r="F86" s="183" t="s">
        <v>55</v>
      </c>
      <c r="G86" s="183" t="s">
        <v>132</v>
      </c>
      <c r="H86" s="183" t="s">
        <v>133</v>
      </c>
      <c r="I86" s="183" t="s">
        <v>134</v>
      </c>
      <c r="J86" s="183" t="s">
        <v>119</v>
      </c>
      <c r="K86" s="184" t="s">
        <v>135</v>
      </c>
      <c r="L86" s="185"/>
      <c r="M86" s="87" t="s">
        <v>17</v>
      </c>
      <c r="N86" s="88" t="s">
        <v>43</v>
      </c>
      <c r="O86" s="88" t="s">
        <v>136</v>
      </c>
      <c r="P86" s="88" t="s">
        <v>137</v>
      </c>
      <c r="Q86" s="88" t="s">
        <v>138</v>
      </c>
      <c r="R86" s="88" t="s">
        <v>139</v>
      </c>
      <c r="S86" s="88" t="s">
        <v>140</v>
      </c>
      <c r="T86" s="89" t="s">
        <v>141</v>
      </c>
      <c r="U86" s="180"/>
      <c r="V86" s="180"/>
      <c r="W86" s="180"/>
      <c r="X86" s="180"/>
      <c r="Y86" s="180"/>
      <c r="Z86" s="180"/>
      <c r="AA86" s="180"/>
      <c r="AB86" s="180"/>
      <c r="AC86" s="180"/>
      <c r="AD86" s="180"/>
      <c r="AE86" s="180"/>
    </row>
    <row r="87" s="2" customFormat="1" ht="22.8" customHeight="1">
      <c r="A87" s="34"/>
      <c r="B87" s="35"/>
      <c r="C87" s="94" t="s">
        <v>142</v>
      </c>
      <c r="D87" s="36"/>
      <c r="E87" s="36"/>
      <c r="F87" s="36"/>
      <c r="G87" s="36"/>
      <c r="H87" s="36"/>
      <c r="I87" s="36"/>
      <c r="J87" s="186">
        <f>BK87</f>
        <v>852100.5</v>
      </c>
      <c r="K87" s="36"/>
      <c r="L87" s="40"/>
      <c r="M87" s="90"/>
      <c r="N87" s="187"/>
      <c r="O87" s="91"/>
      <c r="P87" s="188">
        <f>P88</f>
        <v>312.74400000000003</v>
      </c>
      <c r="Q87" s="91"/>
      <c r="R87" s="188">
        <f>R88</f>
        <v>0</v>
      </c>
      <c r="S87" s="91"/>
      <c r="T87" s="189">
        <f>T88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9" t="s">
        <v>72</v>
      </c>
      <c r="AU87" s="19" t="s">
        <v>120</v>
      </c>
      <c r="BK87" s="190">
        <f>BK88</f>
        <v>852100.5</v>
      </c>
    </row>
    <row r="88" s="12" customFormat="1" ht="25.92" customHeight="1">
      <c r="A88" s="12"/>
      <c r="B88" s="191"/>
      <c r="C88" s="192"/>
      <c r="D88" s="193" t="s">
        <v>72</v>
      </c>
      <c r="E88" s="194" t="s">
        <v>167</v>
      </c>
      <c r="F88" s="194" t="s">
        <v>168</v>
      </c>
      <c r="G88" s="192"/>
      <c r="H88" s="192"/>
      <c r="I88" s="192"/>
      <c r="J88" s="195">
        <f>BK88</f>
        <v>852100.5</v>
      </c>
      <c r="K88" s="192"/>
      <c r="L88" s="196"/>
      <c r="M88" s="197"/>
      <c r="N88" s="198"/>
      <c r="O88" s="198"/>
      <c r="P88" s="199">
        <f>P89</f>
        <v>312.74400000000003</v>
      </c>
      <c r="Q88" s="198"/>
      <c r="R88" s="199">
        <f>R89</f>
        <v>0</v>
      </c>
      <c r="S88" s="198"/>
      <c r="T88" s="200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169</v>
      </c>
      <c r="AT88" s="202" t="s">
        <v>72</v>
      </c>
      <c r="AU88" s="202" t="s">
        <v>73</v>
      </c>
      <c r="AY88" s="201" t="s">
        <v>145</v>
      </c>
      <c r="BK88" s="203">
        <f>BK89</f>
        <v>852100.5</v>
      </c>
    </row>
    <row r="89" s="12" customFormat="1" ht="22.8" customHeight="1">
      <c r="A89" s="12"/>
      <c r="B89" s="191"/>
      <c r="C89" s="192"/>
      <c r="D89" s="193" t="s">
        <v>72</v>
      </c>
      <c r="E89" s="204" t="s">
        <v>542</v>
      </c>
      <c r="F89" s="204" t="s">
        <v>543</v>
      </c>
      <c r="G89" s="192"/>
      <c r="H89" s="192"/>
      <c r="I89" s="192"/>
      <c r="J89" s="205">
        <f>BK89</f>
        <v>852100.5</v>
      </c>
      <c r="K89" s="192"/>
      <c r="L89" s="196"/>
      <c r="M89" s="197"/>
      <c r="N89" s="198"/>
      <c r="O89" s="198"/>
      <c r="P89" s="199">
        <f>SUM(P90:P120)</f>
        <v>312.74400000000003</v>
      </c>
      <c r="Q89" s="198"/>
      <c r="R89" s="199">
        <f>SUM(R90:R120)</f>
        <v>0</v>
      </c>
      <c r="S89" s="198"/>
      <c r="T89" s="200">
        <f>SUM(T90:T120)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169</v>
      </c>
      <c r="AT89" s="202" t="s">
        <v>72</v>
      </c>
      <c r="AU89" s="202" t="s">
        <v>80</v>
      </c>
      <c r="AY89" s="201" t="s">
        <v>145</v>
      </c>
      <c r="BK89" s="203">
        <f>SUM(BK90:BK120)</f>
        <v>852100.5</v>
      </c>
    </row>
    <row r="90" s="2" customFormat="1" ht="16.5" customHeight="1">
      <c r="A90" s="34"/>
      <c r="B90" s="35"/>
      <c r="C90" s="206" t="s">
        <v>80</v>
      </c>
      <c r="D90" s="206" t="s">
        <v>147</v>
      </c>
      <c r="E90" s="207" t="s">
        <v>898</v>
      </c>
      <c r="F90" s="208" t="s">
        <v>899</v>
      </c>
      <c r="G90" s="209" t="s">
        <v>262</v>
      </c>
      <c r="H90" s="210">
        <v>3</v>
      </c>
      <c r="I90" s="211">
        <v>1200</v>
      </c>
      <c r="J90" s="211">
        <f>ROUND(I90*H90,2)</f>
        <v>3600</v>
      </c>
      <c r="K90" s="208" t="s">
        <v>151</v>
      </c>
      <c r="L90" s="40"/>
      <c r="M90" s="212" t="s">
        <v>17</v>
      </c>
      <c r="N90" s="213" t="s">
        <v>44</v>
      </c>
      <c r="O90" s="214">
        <v>0.89000000000000001</v>
      </c>
      <c r="P90" s="214">
        <f>O90*H90</f>
        <v>2.6699999999999999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16" t="s">
        <v>175</v>
      </c>
      <c r="AT90" s="216" t="s">
        <v>147</v>
      </c>
      <c r="AU90" s="216" t="s">
        <v>82</v>
      </c>
      <c r="AY90" s="19" t="s">
        <v>145</v>
      </c>
      <c r="BE90" s="217">
        <f>IF(N90="základní",J90,0)</f>
        <v>3600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9" t="s">
        <v>80</v>
      </c>
      <c r="BK90" s="217">
        <f>ROUND(I90*H90,2)</f>
        <v>3600</v>
      </c>
      <c r="BL90" s="19" t="s">
        <v>175</v>
      </c>
      <c r="BM90" s="216" t="s">
        <v>1137</v>
      </c>
    </row>
    <row r="91" s="2" customFormat="1">
      <c r="A91" s="34"/>
      <c r="B91" s="35"/>
      <c r="C91" s="36"/>
      <c r="D91" s="218" t="s">
        <v>154</v>
      </c>
      <c r="E91" s="36"/>
      <c r="F91" s="219" t="s">
        <v>901</v>
      </c>
      <c r="G91" s="36"/>
      <c r="H91" s="36"/>
      <c r="I91" s="36"/>
      <c r="J91" s="36"/>
      <c r="K91" s="36"/>
      <c r="L91" s="40"/>
      <c r="M91" s="220"/>
      <c r="N91" s="221"/>
      <c r="O91" s="79"/>
      <c r="P91" s="79"/>
      <c r="Q91" s="79"/>
      <c r="R91" s="79"/>
      <c r="S91" s="79"/>
      <c r="T91" s="80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9" t="s">
        <v>154</v>
      </c>
      <c r="AU91" s="19" t="s">
        <v>82</v>
      </c>
    </row>
    <row r="92" s="2" customFormat="1">
      <c r="A92" s="34"/>
      <c r="B92" s="35"/>
      <c r="C92" s="36"/>
      <c r="D92" s="222" t="s">
        <v>156</v>
      </c>
      <c r="E92" s="36"/>
      <c r="F92" s="223" t="s">
        <v>902</v>
      </c>
      <c r="G92" s="36"/>
      <c r="H92" s="36"/>
      <c r="I92" s="36"/>
      <c r="J92" s="36"/>
      <c r="K92" s="36"/>
      <c r="L92" s="40"/>
      <c r="M92" s="220"/>
      <c r="N92" s="221"/>
      <c r="O92" s="79"/>
      <c r="P92" s="79"/>
      <c r="Q92" s="79"/>
      <c r="R92" s="79"/>
      <c r="S92" s="79"/>
      <c r="T92" s="80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9" t="s">
        <v>156</v>
      </c>
      <c r="AU92" s="19" t="s">
        <v>82</v>
      </c>
    </row>
    <row r="93" s="13" customFormat="1">
      <c r="A93" s="13"/>
      <c r="B93" s="224"/>
      <c r="C93" s="225"/>
      <c r="D93" s="218" t="s">
        <v>158</v>
      </c>
      <c r="E93" s="226" t="s">
        <v>17</v>
      </c>
      <c r="F93" s="227" t="s">
        <v>1005</v>
      </c>
      <c r="G93" s="225"/>
      <c r="H93" s="226" t="s">
        <v>17</v>
      </c>
      <c r="I93" s="225"/>
      <c r="J93" s="225"/>
      <c r="K93" s="225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158</v>
      </c>
      <c r="AU93" s="232" t="s">
        <v>82</v>
      </c>
      <c r="AV93" s="13" t="s">
        <v>80</v>
      </c>
      <c r="AW93" s="13" t="s">
        <v>35</v>
      </c>
      <c r="AX93" s="13" t="s">
        <v>73</v>
      </c>
      <c r="AY93" s="232" t="s">
        <v>145</v>
      </c>
    </row>
    <row r="94" s="13" customFormat="1">
      <c r="A94" s="13"/>
      <c r="B94" s="224"/>
      <c r="C94" s="225"/>
      <c r="D94" s="218" t="s">
        <v>158</v>
      </c>
      <c r="E94" s="226" t="s">
        <v>17</v>
      </c>
      <c r="F94" s="227" t="s">
        <v>1138</v>
      </c>
      <c r="G94" s="225"/>
      <c r="H94" s="226" t="s">
        <v>17</v>
      </c>
      <c r="I94" s="225"/>
      <c r="J94" s="225"/>
      <c r="K94" s="225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158</v>
      </c>
      <c r="AU94" s="232" t="s">
        <v>82</v>
      </c>
      <c r="AV94" s="13" t="s">
        <v>80</v>
      </c>
      <c r="AW94" s="13" t="s">
        <v>35</v>
      </c>
      <c r="AX94" s="13" t="s">
        <v>73</v>
      </c>
      <c r="AY94" s="232" t="s">
        <v>145</v>
      </c>
    </row>
    <row r="95" s="14" customFormat="1">
      <c r="A95" s="14"/>
      <c r="B95" s="233"/>
      <c r="C95" s="234"/>
      <c r="D95" s="218" t="s">
        <v>158</v>
      </c>
      <c r="E95" s="235" t="s">
        <v>17</v>
      </c>
      <c r="F95" s="236" t="s">
        <v>169</v>
      </c>
      <c r="G95" s="234"/>
      <c r="H95" s="237">
        <v>3</v>
      </c>
      <c r="I95" s="234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2" t="s">
        <v>158</v>
      </c>
      <c r="AU95" s="242" t="s">
        <v>82</v>
      </c>
      <c r="AV95" s="14" t="s">
        <v>82</v>
      </c>
      <c r="AW95" s="14" t="s">
        <v>35</v>
      </c>
      <c r="AX95" s="14" t="s">
        <v>80</v>
      </c>
      <c r="AY95" s="242" t="s">
        <v>145</v>
      </c>
    </row>
    <row r="96" s="2" customFormat="1" ht="24.15" customHeight="1">
      <c r="A96" s="34"/>
      <c r="B96" s="35"/>
      <c r="C96" s="243" t="s">
        <v>82</v>
      </c>
      <c r="D96" s="243" t="s">
        <v>167</v>
      </c>
      <c r="E96" s="244" t="s">
        <v>1139</v>
      </c>
      <c r="F96" s="245" t="s">
        <v>1140</v>
      </c>
      <c r="G96" s="246" t="s">
        <v>262</v>
      </c>
      <c r="H96" s="247">
        <v>3</v>
      </c>
      <c r="I96" s="248">
        <v>165433.79999999999</v>
      </c>
      <c r="J96" s="248">
        <f>ROUND(I96*H96,2)</f>
        <v>496301.40000000002</v>
      </c>
      <c r="K96" s="245" t="s">
        <v>269</v>
      </c>
      <c r="L96" s="249"/>
      <c r="M96" s="250" t="s">
        <v>17</v>
      </c>
      <c r="N96" s="251" t="s">
        <v>44</v>
      </c>
      <c r="O96" s="214">
        <v>0</v>
      </c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16" t="s">
        <v>184</v>
      </c>
      <c r="AT96" s="216" t="s">
        <v>167</v>
      </c>
      <c r="AU96" s="216" t="s">
        <v>82</v>
      </c>
      <c r="AY96" s="19" t="s">
        <v>145</v>
      </c>
      <c r="BE96" s="217">
        <f>IF(N96="základní",J96,0)</f>
        <v>496301.40000000002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9" t="s">
        <v>80</v>
      </c>
      <c r="BK96" s="217">
        <f>ROUND(I96*H96,2)</f>
        <v>496301.40000000002</v>
      </c>
      <c r="BL96" s="19" t="s">
        <v>175</v>
      </c>
      <c r="BM96" s="216" t="s">
        <v>1141</v>
      </c>
    </row>
    <row r="97" s="2" customFormat="1">
      <c r="A97" s="34"/>
      <c r="B97" s="35"/>
      <c r="C97" s="36"/>
      <c r="D97" s="218" t="s">
        <v>154</v>
      </c>
      <c r="E97" s="36"/>
      <c r="F97" s="219" t="s">
        <v>1140</v>
      </c>
      <c r="G97" s="36"/>
      <c r="H97" s="36"/>
      <c r="I97" s="36"/>
      <c r="J97" s="36"/>
      <c r="K97" s="36"/>
      <c r="L97" s="40"/>
      <c r="M97" s="220"/>
      <c r="N97" s="221"/>
      <c r="O97" s="79"/>
      <c r="P97" s="79"/>
      <c r="Q97" s="79"/>
      <c r="R97" s="79"/>
      <c r="S97" s="79"/>
      <c r="T97" s="80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9" t="s">
        <v>154</v>
      </c>
      <c r="AU97" s="19" t="s">
        <v>82</v>
      </c>
    </row>
    <row r="98" s="13" customFormat="1">
      <c r="A98" s="13"/>
      <c r="B98" s="224"/>
      <c r="C98" s="225"/>
      <c r="D98" s="218" t="s">
        <v>158</v>
      </c>
      <c r="E98" s="226" t="s">
        <v>17</v>
      </c>
      <c r="F98" s="227" t="s">
        <v>1005</v>
      </c>
      <c r="G98" s="225"/>
      <c r="H98" s="226" t="s">
        <v>17</v>
      </c>
      <c r="I98" s="225"/>
      <c r="J98" s="225"/>
      <c r="K98" s="225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158</v>
      </c>
      <c r="AU98" s="232" t="s">
        <v>82</v>
      </c>
      <c r="AV98" s="13" t="s">
        <v>80</v>
      </c>
      <c r="AW98" s="13" t="s">
        <v>35</v>
      </c>
      <c r="AX98" s="13" t="s">
        <v>73</v>
      </c>
      <c r="AY98" s="232" t="s">
        <v>145</v>
      </c>
    </row>
    <row r="99" s="13" customFormat="1">
      <c r="A99" s="13"/>
      <c r="B99" s="224"/>
      <c r="C99" s="225"/>
      <c r="D99" s="218" t="s">
        <v>158</v>
      </c>
      <c r="E99" s="226" t="s">
        <v>17</v>
      </c>
      <c r="F99" s="227" t="s">
        <v>1142</v>
      </c>
      <c r="G99" s="225"/>
      <c r="H99" s="226" t="s">
        <v>17</v>
      </c>
      <c r="I99" s="225"/>
      <c r="J99" s="225"/>
      <c r="K99" s="225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158</v>
      </c>
      <c r="AU99" s="232" t="s">
        <v>82</v>
      </c>
      <c r="AV99" s="13" t="s">
        <v>80</v>
      </c>
      <c r="AW99" s="13" t="s">
        <v>35</v>
      </c>
      <c r="AX99" s="13" t="s">
        <v>73</v>
      </c>
      <c r="AY99" s="232" t="s">
        <v>145</v>
      </c>
    </row>
    <row r="100" s="14" customFormat="1">
      <c r="A100" s="14"/>
      <c r="B100" s="233"/>
      <c r="C100" s="234"/>
      <c r="D100" s="218" t="s">
        <v>158</v>
      </c>
      <c r="E100" s="235" t="s">
        <v>17</v>
      </c>
      <c r="F100" s="236" t="s">
        <v>169</v>
      </c>
      <c r="G100" s="234"/>
      <c r="H100" s="237">
        <v>3</v>
      </c>
      <c r="I100" s="234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2" t="s">
        <v>158</v>
      </c>
      <c r="AU100" s="242" t="s">
        <v>82</v>
      </c>
      <c r="AV100" s="14" t="s">
        <v>82</v>
      </c>
      <c r="AW100" s="14" t="s">
        <v>35</v>
      </c>
      <c r="AX100" s="14" t="s">
        <v>80</v>
      </c>
      <c r="AY100" s="242" t="s">
        <v>145</v>
      </c>
    </row>
    <row r="101" s="2" customFormat="1" ht="16.5" customHeight="1">
      <c r="A101" s="34"/>
      <c r="B101" s="35"/>
      <c r="C101" s="206" t="s">
        <v>169</v>
      </c>
      <c r="D101" s="206" t="s">
        <v>147</v>
      </c>
      <c r="E101" s="207" t="s">
        <v>908</v>
      </c>
      <c r="F101" s="208" t="s">
        <v>909</v>
      </c>
      <c r="G101" s="209" t="s">
        <v>262</v>
      </c>
      <c r="H101" s="210">
        <v>3</v>
      </c>
      <c r="I101" s="211">
        <v>4056.6999999999998</v>
      </c>
      <c r="J101" s="211">
        <f>ROUND(I101*H101,2)</f>
        <v>12170.1</v>
      </c>
      <c r="K101" s="208" t="s">
        <v>151</v>
      </c>
      <c r="L101" s="40"/>
      <c r="M101" s="212" t="s">
        <v>17</v>
      </c>
      <c r="N101" s="213" t="s">
        <v>44</v>
      </c>
      <c r="O101" s="214">
        <v>2.6600000000000001</v>
      </c>
      <c r="P101" s="214">
        <f>O101*H101</f>
        <v>7.9800000000000004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16" t="s">
        <v>175</v>
      </c>
      <c r="AT101" s="216" t="s">
        <v>147</v>
      </c>
      <c r="AU101" s="216" t="s">
        <v>82</v>
      </c>
      <c r="AY101" s="19" t="s">
        <v>145</v>
      </c>
      <c r="BE101" s="217">
        <f>IF(N101="základní",J101,0)</f>
        <v>12170.1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9" t="s">
        <v>80</v>
      </c>
      <c r="BK101" s="217">
        <f>ROUND(I101*H101,2)</f>
        <v>12170.1</v>
      </c>
      <c r="BL101" s="19" t="s">
        <v>175</v>
      </c>
      <c r="BM101" s="216" t="s">
        <v>1143</v>
      </c>
    </row>
    <row r="102" s="2" customFormat="1">
      <c r="A102" s="34"/>
      <c r="B102" s="35"/>
      <c r="C102" s="36"/>
      <c r="D102" s="218" t="s">
        <v>154</v>
      </c>
      <c r="E102" s="36"/>
      <c r="F102" s="219" t="s">
        <v>911</v>
      </c>
      <c r="G102" s="36"/>
      <c r="H102" s="36"/>
      <c r="I102" s="36"/>
      <c r="J102" s="36"/>
      <c r="K102" s="36"/>
      <c r="L102" s="40"/>
      <c r="M102" s="220"/>
      <c r="N102" s="221"/>
      <c r="O102" s="79"/>
      <c r="P102" s="79"/>
      <c r="Q102" s="79"/>
      <c r="R102" s="79"/>
      <c r="S102" s="79"/>
      <c r="T102" s="80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9" t="s">
        <v>154</v>
      </c>
      <c r="AU102" s="19" t="s">
        <v>82</v>
      </c>
    </row>
    <row r="103" s="2" customFormat="1">
      <c r="A103" s="34"/>
      <c r="B103" s="35"/>
      <c r="C103" s="36"/>
      <c r="D103" s="222" t="s">
        <v>156</v>
      </c>
      <c r="E103" s="36"/>
      <c r="F103" s="223" t="s">
        <v>912</v>
      </c>
      <c r="G103" s="36"/>
      <c r="H103" s="36"/>
      <c r="I103" s="36"/>
      <c r="J103" s="36"/>
      <c r="K103" s="36"/>
      <c r="L103" s="40"/>
      <c r="M103" s="220"/>
      <c r="N103" s="221"/>
      <c r="O103" s="79"/>
      <c r="P103" s="79"/>
      <c r="Q103" s="79"/>
      <c r="R103" s="79"/>
      <c r="S103" s="79"/>
      <c r="T103" s="80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9" t="s">
        <v>156</v>
      </c>
      <c r="AU103" s="19" t="s">
        <v>82</v>
      </c>
    </row>
    <row r="104" s="13" customFormat="1">
      <c r="A104" s="13"/>
      <c r="B104" s="224"/>
      <c r="C104" s="225"/>
      <c r="D104" s="218" t="s">
        <v>158</v>
      </c>
      <c r="E104" s="226" t="s">
        <v>17</v>
      </c>
      <c r="F104" s="227" t="s">
        <v>1005</v>
      </c>
      <c r="G104" s="225"/>
      <c r="H104" s="226" t="s">
        <v>17</v>
      </c>
      <c r="I104" s="225"/>
      <c r="J104" s="225"/>
      <c r="K104" s="225"/>
      <c r="L104" s="228"/>
      <c r="M104" s="229"/>
      <c r="N104" s="230"/>
      <c r="O104" s="230"/>
      <c r="P104" s="230"/>
      <c r="Q104" s="230"/>
      <c r="R104" s="230"/>
      <c r="S104" s="230"/>
      <c r="T104" s="23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2" t="s">
        <v>158</v>
      </c>
      <c r="AU104" s="232" t="s">
        <v>82</v>
      </c>
      <c r="AV104" s="13" t="s">
        <v>80</v>
      </c>
      <c r="AW104" s="13" t="s">
        <v>35</v>
      </c>
      <c r="AX104" s="13" t="s">
        <v>73</v>
      </c>
      <c r="AY104" s="232" t="s">
        <v>145</v>
      </c>
    </row>
    <row r="105" s="13" customFormat="1">
      <c r="A105" s="13"/>
      <c r="B105" s="224"/>
      <c r="C105" s="225"/>
      <c r="D105" s="218" t="s">
        <v>158</v>
      </c>
      <c r="E105" s="226" t="s">
        <v>17</v>
      </c>
      <c r="F105" s="227" t="s">
        <v>913</v>
      </c>
      <c r="G105" s="225"/>
      <c r="H105" s="226" t="s">
        <v>17</v>
      </c>
      <c r="I105" s="225"/>
      <c r="J105" s="225"/>
      <c r="K105" s="225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158</v>
      </c>
      <c r="AU105" s="232" t="s">
        <v>82</v>
      </c>
      <c r="AV105" s="13" t="s">
        <v>80</v>
      </c>
      <c r="AW105" s="13" t="s">
        <v>35</v>
      </c>
      <c r="AX105" s="13" t="s">
        <v>73</v>
      </c>
      <c r="AY105" s="232" t="s">
        <v>145</v>
      </c>
    </row>
    <row r="106" s="13" customFormat="1">
      <c r="A106" s="13"/>
      <c r="B106" s="224"/>
      <c r="C106" s="225"/>
      <c r="D106" s="218" t="s">
        <v>158</v>
      </c>
      <c r="E106" s="226" t="s">
        <v>17</v>
      </c>
      <c r="F106" s="227" t="s">
        <v>1144</v>
      </c>
      <c r="G106" s="225"/>
      <c r="H106" s="226" t="s">
        <v>17</v>
      </c>
      <c r="I106" s="225"/>
      <c r="J106" s="225"/>
      <c r="K106" s="225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158</v>
      </c>
      <c r="AU106" s="232" t="s">
        <v>82</v>
      </c>
      <c r="AV106" s="13" t="s">
        <v>80</v>
      </c>
      <c r="AW106" s="13" t="s">
        <v>35</v>
      </c>
      <c r="AX106" s="13" t="s">
        <v>73</v>
      </c>
      <c r="AY106" s="232" t="s">
        <v>145</v>
      </c>
    </row>
    <row r="107" s="14" customFormat="1">
      <c r="A107" s="14"/>
      <c r="B107" s="233"/>
      <c r="C107" s="234"/>
      <c r="D107" s="218" t="s">
        <v>158</v>
      </c>
      <c r="E107" s="235" t="s">
        <v>17</v>
      </c>
      <c r="F107" s="236" t="s">
        <v>169</v>
      </c>
      <c r="G107" s="234"/>
      <c r="H107" s="237">
        <v>3</v>
      </c>
      <c r="I107" s="234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2" t="s">
        <v>158</v>
      </c>
      <c r="AU107" s="242" t="s">
        <v>82</v>
      </c>
      <c r="AV107" s="14" t="s">
        <v>82</v>
      </c>
      <c r="AW107" s="14" t="s">
        <v>35</v>
      </c>
      <c r="AX107" s="14" t="s">
        <v>80</v>
      </c>
      <c r="AY107" s="242" t="s">
        <v>145</v>
      </c>
    </row>
    <row r="108" s="2" customFormat="1" ht="16.5" customHeight="1">
      <c r="A108" s="34"/>
      <c r="B108" s="35"/>
      <c r="C108" s="206" t="s">
        <v>152</v>
      </c>
      <c r="D108" s="206" t="s">
        <v>147</v>
      </c>
      <c r="E108" s="207" t="s">
        <v>915</v>
      </c>
      <c r="F108" s="208" t="s">
        <v>916</v>
      </c>
      <c r="G108" s="209" t="s">
        <v>262</v>
      </c>
      <c r="H108" s="210">
        <v>3</v>
      </c>
      <c r="I108" s="211">
        <v>7010</v>
      </c>
      <c r="J108" s="211">
        <f>ROUND(I108*H108,2)</f>
        <v>21030</v>
      </c>
      <c r="K108" s="208" t="s">
        <v>151</v>
      </c>
      <c r="L108" s="40"/>
      <c r="M108" s="212" t="s">
        <v>17</v>
      </c>
      <c r="N108" s="213" t="s">
        <v>44</v>
      </c>
      <c r="O108" s="214">
        <v>5.2000000000000002</v>
      </c>
      <c r="P108" s="214">
        <f>O108*H108</f>
        <v>15.600000000000001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16" t="s">
        <v>175</v>
      </c>
      <c r="AT108" s="216" t="s">
        <v>147</v>
      </c>
      <c r="AU108" s="216" t="s">
        <v>82</v>
      </c>
      <c r="AY108" s="19" t="s">
        <v>145</v>
      </c>
      <c r="BE108" s="217">
        <f>IF(N108="základní",J108,0)</f>
        <v>21030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9" t="s">
        <v>80</v>
      </c>
      <c r="BK108" s="217">
        <f>ROUND(I108*H108,2)</f>
        <v>21030</v>
      </c>
      <c r="BL108" s="19" t="s">
        <v>175</v>
      </c>
      <c r="BM108" s="216" t="s">
        <v>1145</v>
      </c>
    </row>
    <row r="109" s="2" customFormat="1">
      <c r="A109" s="34"/>
      <c r="B109" s="35"/>
      <c r="C109" s="36"/>
      <c r="D109" s="218" t="s">
        <v>154</v>
      </c>
      <c r="E109" s="36"/>
      <c r="F109" s="219" t="s">
        <v>918</v>
      </c>
      <c r="G109" s="36"/>
      <c r="H109" s="36"/>
      <c r="I109" s="36"/>
      <c r="J109" s="36"/>
      <c r="K109" s="36"/>
      <c r="L109" s="40"/>
      <c r="M109" s="220"/>
      <c r="N109" s="221"/>
      <c r="O109" s="79"/>
      <c r="P109" s="79"/>
      <c r="Q109" s="79"/>
      <c r="R109" s="79"/>
      <c r="S109" s="79"/>
      <c r="T109" s="80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9" t="s">
        <v>154</v>
      </c>
      <c r="AU109" s="19" t="s">
        <v>82</v>
      </c>
    </row>
    <row r="110" s="2" customFormat="1">
      <c r="A110" s="34"/>
      <c r="B110" s="35"/>
      <c r="C110" s="36"/>
      <c r="D110" s="222" t="s">
        <v>156</v>
      </c>
      <c r="E110" s="36"/>
      <c r="F110" s="223" t="s">
        <v>919</v>
      </c>
      <c r="G110" s="36"/>
      <c r="H110" s="36"/>
      <c r="I110" s="36"/>
      <c r="J110" s="36"/>
      <c r="K110" s="36"/>
      <c r="L110" s="40"/>
      <c r="M110" s="220"/>
      <c r="N110" s="221"/>
      <c r="O110" s="79"/>
      <c r="P110" s="79"/>
      <c r="Q110" s="79"/>
      <c r="R110" s="79"/>
      <c r="S110" s="79"/>
      <c r="T110" s="80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9" t="s">
        <v>156</v>
      </c>
      <c r="AU110" s="19" t="s">
        <v>82</v>
      </c>
    </row>
    <row r="111" s="13" customFormat="1">
      <c r="A111" s="13"/>
      <c r="B111" s="224"/>
      <c r="C111" s="225"/>
      <c r="D111" s="218" t="s">
        <v>158</v>
      </c>
      <c r="E111" s="226" t="s">
        <v>17</v>
      </c>
      <c r="F111" s="227" t="s">
        <v>1005</v>
      </c>
      <c r="G111" s="225"/>
      <c r="H111" s="226" t="s">
        <v>17</v>
      </c>
      <c r="I111" s="225"/>
      <c r="J111" s="225"/>
      <c r="K111" s="225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158</v>
      </c>
      <c r="AU111" s="232" t="s">
        <v>82</v>
      </c>
      <c r="AV111" s="13" t="s">
        <v>80</v>
      </c>
      <c r="AW111" s="13" t="s">
        <v>35</v>
      </c>
      <c r="AX111" s="13" t="s">
        <v>73</v>
      </c>
      <c r="AY111" s="232" t="s">
        <v>145</v>
      </c>
    </row>
    <row r="112" s="13" customFormat="1">
      <c r="A112" s="13"/>
      <c r="B112" s="224"/>
      <c r="C112" s="225"/>
      <c r="D112" s="218" t="s">
        <v>158</v>
      </c>
      <c r="E112" s="226" t="s">
        <v>17</v>
      </c>
      <c r="F112" s="227" t="s">
        <v>913</v>
      </c>
      <c r="G112" s="225"/>
      <c r="H112" s="226" t="s">
        <v>17</v>
      </c>
      <c r="I112" s="225"/>
      <c r="J112" s="225"/>
      <c r="K112" s="225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158</v>
      </c>
      <c r="AU112" s="232" t="s">
        <v>82</v>
      </c>
      <c r="AV112" s="13" t="s">
        <v>80</v>
      </c>
      <c r="AW112" s="13" t="s">
        <v>35</v>
      </c>
      <c r="AX112" s="13" t="s">
        <v>73</v>
      </c>
      <c r="AY112" s="232" t="s">
        <v>145</v>
      </c>
    </row>
    <row r="113" s="13" customFormat="1">
      <c r="A113" s="13"/>
      <c r="B113" s="224"/>
      <c r="C113" s="225"/>
      <c r="D113" s="218" t="s">
        <v>158</v>
      </c>
      <c r="E113" s="226" t="s">
        <v>17</v>
      </c>
      <c r="F113" s="227" t="s">
        <v>1144</v>
      </c>
      <c r="G113" s="225"/>
      <c r="H113" s="226" t="s">
        <v>17</v>
      </c>
      <c r="I113" s="225"/>
      <c r="J113" s="225"/>
      <c r="K113" s="225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158</v>
      </c>
      <c r="AU113" s="232" t="s">
        <v>82</v>
      </c>
      <c r="AV113" s="13" t="s">
        <v>80</v>
      </c>
      <c r="AW113" s="13" t="s">
        <v>35</v>
      </c>
      <c r="AX113" s="13" t="s">
        <v>73</v>
      </c>
      <c r="AY113" s="232" t="s">
        <v>145</v>
      </c>
    </row>
    <row r="114" s="14" customFormat="1">
      <c r="A114" s="14"/>
      <c r="B114" s="233"/>
      <c r="C114" s="234"/>
      <c r="D114" s="218" t="s">
        <v>158</v>
      </c>
      <c r="E114" s="235" t="s">
        <v>17</v>
      </c>
      <c r="F114" s="236" t="s">
        <v>169</v>
      </c>
      <c r="G114" s="234"/>
      <c r="H114" s="237">
        <v>3</v>
      </c>
      <c r="I114" s="234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2" t="s">
        <v>158</v>
      </c>
      <c r="AU114" s="242" t="s">
        <v>82</v>
      </c>
      <c r="AV114" s="14" t="s">
        <v>82</v>
      </c>
      <c r="AW114" s="14" t="s">
        <v>35</v>
      </c>
      <c r="AX114" s="14" t="s">
        <v>80</v>
      </c>
      <c r="AY114" s="242" t="s">
        <v>145</v>
      </c>
    </row>
    <row r="115" s="2" customFormat="1" ht="24.15" customHeight="1">
      <c r="A115" s="34"/>
      <c r="B115" s="35"/>
      <c r="C115" s="206" t="s">
        <v>189</v>
      </c>
      <c r="D115" s="206" t="s">
        <v>147</v>
      </c>
      <c r="E115" s="207" t="s">
        <v>920</v>
      </c>
      <c r="F115" s="208" t="s">
        <v>921</v>
      </c>
      <c r="G115" s="209" t="s">
        <v>262</v>
      </c>
      <c r="H115" s="210">
        <v>3</v>
      </c>
      <c r="I115" s="211">
        <v>106333</v>
      </c>
      <c r="J115" s="211">
        <f>ROUND(I115*H115,2)</f>
        <v>318999</v>
      </c>
      <c r="K115" s="208" t="s">
        <v>269</v>
      </c>
      <c r="L115" s="40"/>
      <c r="M115" s="212" t="s">
        <v>17</v>
      </c>
      <c r="N115" s="213" t="s">
        <v>44</v>
      </c>
      <c r="O115" s="214">
        <v>95.498000000000005</v>
      </c>
      <c r="P115" s="214">
        <f>O115*H115</f>
        <v>286.49400000000003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16" t="s">
        <v>175</v>
      </c>
      <c r="AT115" s="216" t="s">
        <v>147</v>
      </c>
      <c r="AU115" s="216" t="s">
        <v>82</v>
      </c>
      <c r="AY115" s="19" t="s">
        <v>145</v>
      </c>
      <c r="BE115" s="217">
        <f>IF(N115="základní",J115,0)</f>
        <v>318999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9" t="s">
        <v>80</v>
      </c>
      <c r="BK115" s="217">
        <f>ROUND(I115*H115,2)</f>
        <v>318999</v>
      </c>
      <c r="BL115" s="19" t="s">
        <v>175</v>
      </c>
      <c r="BM115" s="216" t="s">
        <v>1146</v>
      </c>
    </row>
    <row r="116" s="2" customFormat="1">
      <c r="A116" s="34"/>
      <c r="B116" s="35"/>
      <c r="C116" s="36"/>
      <c r="D116" s="218" t="s">
        <v>154</v>
      </c>
      <c r="E116" s="36"/>
      <c r="F116" s="219" t="s">
        <v>921</v>
      </c>
      <c r="G116" s="36"/>
      <c r="H116" s="36"/>
      <c r="I116" s="36"/>
      <c r="J116" s="36"/>
      <c r="K116" s="36"/>
      <c r="L116" s="40"/>
      <c r="M116" s="220"/>
      <c r="N116" s="221"/>
      <c r="O116" s="79"/>
      <c r="P116" s="79"/>
      <c r="Q116" s="79"/>
      <c r="R116" s="79"/>
      <c r="S116" s="79"/>
      <c r="T116" s="80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9" t="s">
        <v>154</v>
      </c>
      <c r="AU116" s="19" t="s">
        <v>82</v>
      </c>
    </row>
    <row r="117" s="13" customFormat="1">
      <c r="A117" s="13"/>
      <c r="B117" s="224"/>
      <c r="C117" s="225"/>
      <c r="D117" s="218" t="s">
        <v>158</v>
      </c>
      <c r="E117" s="226" t="s">
        <v>17</v>
      </c>
      <c r="F117" s="227" t="s">
        <v>1005</v>
      </c>
      <c r="G117" s="225"/>
      <c r="H117" s="226" t="s">
        <v>17</v>
      </c>
      <c r="I117" s="225"/>
      <c r="J117" s="225"/>
      <c r="K117" s="225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158</v>
      </c>
      <c r="AU117" s="232" t="s">
        <v>82</v>
      </c>
      <c r="AV117" s="13" t="s">
        <v>80</v>
      </c>
      <c r="AW117" s="13" t="s">
        <v>35</v>
      </c>
      <c r="AX117" s="13" t="s">
        <v>73</v>
      </c>
      <c r="AY117" s="232" t="s">
        <v>145</v>
      </c>
    </row>
    <row r="118" s="13" customFormat="1">
      <c r="A118" s="13"/>
      <c r="B118" s="224"/>
      <c r="C118" s="225"/>
      <c r="D118" s="218" t="s">
        <v>158</v>
      </c>
      <c r="E118" s="226" t="s">
        <v>17</v>
      </c>
      <c r="F118" s="227" t="s">
        <v>913</v>
      </c>
      <c r="G118" s="225"/>
      <c r="H118" s="226" t="s">
        <v>17</v>
      </c>
      <c r="I118" s="225"/>
      <c r="J118" s="225"/>
      <c r="K118" s="225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158</v>
      </c>
      <c r="AU118" s="232" t="s">
        <v>82</v>
      </c>
      <c r="AV118" s="13" t="s">
        <v>80</v>
      </c>
      <c r="AW118" s="13" t="s">
        <v>35</v>
      </c>
      <c r="AX118" s="13" t="s">
        <v>73</v>
      </c>
      <c r="AY118" s="232" t="s">
        <v>145</v>
      </c>
    </row>
    <row r="119" s="13" customFormat="1">
      <c r="A119" s="13"/>
      <c r="B119" s="224"/>
      <c r="C119" s="225"/>
      <c r="D119" s="218" t="s">
        <v>158</v>
      </c>
      <c r="E119" s="226" t="s">
        <v>17</v>
      </c>
      <c r="F119" s="227" t="s">
        <v>1144</v>
      </c>
      <c r="G119" s="225"/>
      <c r="H119" s="226" t="s">
        <v>17</v>
      </c>
      <c r="I119" s="225"/>
      <c r="J119" s="225"/>
      <c r="K119" s="225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158</v>
      </c>
      <c r="AU119" s="232" t="s">
        <v>82</v>
      </c>
      <c r="AV119" s="13" t="s">
        <v>80</v>
      </c>
      <c r="AW119" s="13" t="s">
        <v>35</v>
      </c>
      <c r="AX119" s="13" t="s">
        <v>73</v>
      </c>
      <c r="AY119" s="232" t="s">
        <v>145</v>
      </c>
    </row>
    <row r="120" s="14" customFormat="1">
      <c r="A120" s="14"/>
      <c r="B120" s="233"/>
      <c r="C120" s="234"/>
      <c r="D120" s="218" t="s">
        <v>158</v>
      </c>
      <c r="E120" s="235" t="s">
        <v>17</v>
      </c>
      <c r="F120" s="236" t="s">
        <v>169</v>
      </c>
      <c r="G120" s="234"/>
      <c r="H120" s="237">
        <v>3</v>
      </c>
      <c r="I120" s="234"/>
      <c r="J120" s="234"/>
      <c r="K120" s="234"/>
      <c r="L120" s="238"/>
      <c r="M120" s="262"/>
      <c r="N120" s="263"/>
      <c r="O120" s="263"/>
      <c r="P120" s="263"/>
      <c r="Q120" s="263"/>
      <c r="R120" s="263"/>
      <c r="S120" s="263"/>
      <c r="T120" s="26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2" t="s">
        <v>158</v>
      </c>
      <c r="AU120" s="242" t="s">
        <v>82</v>
      </c>
      <c r="AV120" s="14" t="s">
        <v>82</v>
      </c>
      <c r="AW120" s="14" t="s">
        <v>35</v>
      </c>
      <c r="AX120" s="14" t="s">
        <v>80</v>
      </c>
      <c r="AY120" s="242" t="s">
        <v>145</v>
      </c>
    </row>
    <row r="121" s="2" customFormat="1" ht="6.96" customHeight="1">
      <c r="A121" s="34"/>
      <c r="B121" s="54"/>
      <c r="C121" s="55"/>
      <c r="D121" s="55"/>
      <c r="E121" s="55"/>
      <c r="F121" s="55"/>
      <c r="G121" s="55"/>
      <c r="H121" s="55"/>
      <c r="I121" s="55"/>
      <c r="J121" s="55"/>
      <c r="K121" s="55"/>
      <c r="L121" s="40"/>
      <c r="M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</sheetData>
  <sheetProtection sheet="1" autoFilter="0" formatColumns="0" formatRows="0" objects="1" scenarios="1" spinCount="100000" saltValue="yzWi8d4foTtvrxTE4JOCirvdNBlCMDzIxfIQpn+5Fx47gSaB7Xnu64p5ax7UP8R5VGaAUJz5UfuEQ4Ca/VluzQ==" hashValue="qDPDM5+R5zexhNv/9H9FLZGVoU8lokCp7HnzbtWh5IRivh2VkdLecmIv+LiiwSQ+vSazI0PXk310TJ93xH4znQ==" algorithmName="SHA-512" password="CC35"/>
  <autoFilter ref="C86:K1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hyperlinks>
    <hyperlink ref="F92" r:id="rId1" display="https://podminky.urs.cz/item/CS_URS_2025_02/220731022"/>
    <hyperlink ref="F103" r:id="rId2" display="https://podminky.urs.cz/item/CS_URS_2025_02/220731042"/>
    <hyperlink ref="F110" r:id="rId3" display="https://podminky.urs.cz/item/CS_URS_2025_02/2207310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Polcarová Veronika</dc:creator>
  <cp:lastModifiedBy>Polcarová Veronika</cp:lastModifiedBy>
  <dcterms:created xsi:type="dcterms:W3CDTF">2026-01-07T15:00:53Z</dcterms:created>
  <dcterms:modified xsi:type="dcterms:W3CDTF">2026-01-07T15:00:59Z</dcterms:modified>
</cp:coreProperties>
</file>